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<sst xmlns="http://schemas.openxmlformats.org/spreadsheetml/2006/main" count="1378" uniqueCount="679">
  <si>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</si>
  <si>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</si>
  <si>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</si>
  <si>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</si>
  <si>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</si>
  <si>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</si>
  <si>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</si>
  <si>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</si>
  <si>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</si>
  <si>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</si>
  <si>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</si>
  <si>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</si>
  <si>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</si>
  <si>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</si>
  <si>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</si>
  <si>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</si>
  <si>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</si>
  <si>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</si>
  <si>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</si>
  <si>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</si>
  <si>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</si>
  <si>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</si>
  <si>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</si>
  <si>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</si>
  <si>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</si>
  <si>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</si>
  <si>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</si>
  <si>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</si>
  <si>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</si>
  <si>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</si>
  <si>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</si>
  <si>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</si>
  <si>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</si>
  <si>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</si>
  <si>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</si>
  <si>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</si>
  <si>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</si>
  <si>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</si>
  <si>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</si>
  <si>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</si>
  <si>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</si>
  <si>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</si>
  <si>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</si>
  <si>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</si>
  <si>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</si>
  <si>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</si>
  <si>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</si>
  <si>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</si>
  <si>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</si>
  <si>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</si>
  <si>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</si>
  <si>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</si>
  <si>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</si>
  <si>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</si>
  <si>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</si>
  <si>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</si>
  <si>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</si>
  <si>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</si>
  <si>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</si>
  <si>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</si>
  <si>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</si>
  <si>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</si>
  <si>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</si>
  <si>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</si>
  <si>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</si>
  <si>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</si>
  <si>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</si>
  <si>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</si>
  <si>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</si>
  <si>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</si>
  <si>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</si>
  <si>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</si>
  <si>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</si>
  <si>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</si>
  <si>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</si>
  <si>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</si>
  <si>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</si>
  <si>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</si>
  <si>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</si>
  <si>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</si>
  <si>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</si>
  <si>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</si>
  <si>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</si>
  <si>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</si>
  <si>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</si>
  <si>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</si>
  <si>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</si>
  <si>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</si>
  <si>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</si>
  <si>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</si>
  <si>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</si>
  <si>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</si>
  <si>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</si>
  <si>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</si>
  <si>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</si>
  <si>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</si>
  <si>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</si>
  <si>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</si>
  <si>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</si>
  <si>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</si>
  <si>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</si>
  <si>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</si>
  <si>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</si>
  <si>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</si>
  <si>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</si>
  <si>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</si>
  <si>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</si>
  <si>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</si>
  <si>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</si>
  <si>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</si>
  <si>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</si>
  <si>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</si>
  <si>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</si>
  <si>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</si>
  <si>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</si>
  <si>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</si>
  <si>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</si>
  <si>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</si>
  <si>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</si>
  <si>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</si>
  <si>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</si>
  <si>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</si>
  <si>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</si>
  <si>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</si>
  <si>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</si>
  <si>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</si>
  <si>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</si>
  <si>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</si>
  <si>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</si>
  <si>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</si>
  <si>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</si>
  <si>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</si>
  <si>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</si>
  <si>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</si>
  <si>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</si>
  <si>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</si>
  <si>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</si>
  <si>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</si>
  <si>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</si>
  <si>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</si>
  <si>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</si>
  <si>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</si>
  <si>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</si>
  <si>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</si>
  <si>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</si>
  <si>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</si>
  <si>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</si>
  <si>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</si>
  <si>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</si>
  <si>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</si>
  <si>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</si>
  <si>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</si>
  <si>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</si>
  <si>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</si>
  <si>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</si>
  <si>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</si>
  <si>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</si>
  <si>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</si>
  <si>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</si>
  <si>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</si>
  <si>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</si>
  <si>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</si>
  <si>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</si>
  <si>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</si>
  <si>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</si>
  <si>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</si>
  <si>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</si>
  <si>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</si>
  <si>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</si>
  <si>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</si>
  <si>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</si>
  <si>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</si>
  <si>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</si>
  <si>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</si>
  <si>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</si>
  <si>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</si>
  <si>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</si>
  <si>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</si>
  <si>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</si>
  <si>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</si>
  <si>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</si>
  <si>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</si>
  <si>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</si>
  <si>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</si>
  <si>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</si>
  <si>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</si>
  <si>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</si>
  <si>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</si>
  <si>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</si>
  <si>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</si>
  <si>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</si>
  <si>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</si>
  <si>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</si>
  <si>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</si>
  <si>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</si>
  <si>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</si>
  <si>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</si>
  <si>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</si>
  <si>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</si>
  <si>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</si>
  <si>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</si>
  <si>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</si>
  <si>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</si>
  <si>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</si>
  <si>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</si>
  <si>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</si>
  <si>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</si>
  <si>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</si>
  <si>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</si>
  <si>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</si>
  <si>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</si>
  <si>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</si>
  <si>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</si>
  <si>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</si>
  <si>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</si>
  <si>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</si>
  <si>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</si>
  <si>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</si>
  <si>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</si>
  <si>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</si>
  <si>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</si>
  <si>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</si>
  <si>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</si>
  <si>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</si>
  <si>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</si>
  <si>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</si>
  <si>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</si>
  <si>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</si>
  <si>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</si>
  <si>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</si>
  <si>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</si>
  <si>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</si>
  <si>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</si>
  <si>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</si>
  <si>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</si>
  <si>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</si>
  <si>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</si>
  <si>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</si>
  <si>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</si>
  <si>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</si>
  <si>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</si>
  <si>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</si>
  <si>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</si>
  <si>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</si>
  <si>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</si>
  <si>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</si>
  <si>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</si>
  <si>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</si>
  <si>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</si>
  <si>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</si>
  <si>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</si>
  <si>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</si>
  <si>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</si>
  <si>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</si>
  <si>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</si>
  <si>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</si>
  <si>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</si>
  <si>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</si>
  <si>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</si>
  <si>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</si>
  <si>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</si>
  <si>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</si>
  <si>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</si>
  <si>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</si>
  <si>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</si>
  <si>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</si>
  <si>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</si>
  <si>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</si>
  <si>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</si>
  <si>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</si>
  <si>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</si>
  <si>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</si>
  <si>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</si>
  <si>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</si>
  <si>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</si>
  <si>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</si>
  <si>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</si>
  <si>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</si>
  <si>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</si>
  <si>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</si>
  <si>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</si>
  <si>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</si>
  <si>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</si>
  <si>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</si>
  <si>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</si>
  <si>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</si>
  <si>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</si>
  <si>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</si>
  <si>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</si>
  <si>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</si>
  <si>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</si>
  <si>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</si>
  <si>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</si>
  <si>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</si>
  <si>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</si>
  <si>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</si>
  <si>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</si>
  <si>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</si>
  <si>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</si>
  <si>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</si>
  <si>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</si>
  <si>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</si>
  <si>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</si>
  <si>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</si>
  <si>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</si>
  <si>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</si>
  <si>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</si>
  <si>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</si>
  <si>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</si>
  <si>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</si>
  <si>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</si>
  <si>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</si>
  <si>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</si>
  <si>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</si>
  <si>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</si>
  <si>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</si>
  <si>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</si>
  <si>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</si>
  <si>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</si>
  <si>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</si>
  <si>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</si>
  <si>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</si>
  <si>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</si>
  <si>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</si>
  <si>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</si>
  <si>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</si>
  <si>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</si>
  <si>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</si>
  <si>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</si>
  <si>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</si>
  <si>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</si>
  <si>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</si>
  <si>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</si>
  <si>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</si>
  <si>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</si>
  <si>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</si>
  <si>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</si>
  <si>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</si>
  <si>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</si>
  <si>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</si>
  <si>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</si>
  <si>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</si>
  <si>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</si>
  <si>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</si>
  <si>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</si>
  <si>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</si>
  <si>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</si>
  <si>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</si>
  <si>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</si>
  <si>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</si>
  <si>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</si>
  <si>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</si>
  <si>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</si>
  <si>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</si>
  <si>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</si>
  <si>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</si>
  <si>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</si>
  <si>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</si>
  <si>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</si>
  <si>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</si>
  <si>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</si>
  <si>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</si>
  <si>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</si>
  <si>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</si>
  <si>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</si>
  <si>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</si>
  <si>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</si>
  <si>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</si>
  <si>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</si>
  <si>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</si>
  <si>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</si>
  <si>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</si>
  <si>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</si>
  <si>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</si>
  <si>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</si>
  <si>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</si>
  <si>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</si>
  <si>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</si>
  <si>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</si>
  <si>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</si>
  <si>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</si>
  <si>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</si>
  <si>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</si>
  <si>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</si>
  <si>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</si>
  <si>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</si>
  <si>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</si>
  <si>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</si>
  <si>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</si>
  <si>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</si>
  <si>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</si>
  <si>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</si>
  <si>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</si>
  <si>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</si>
  <si>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</si>
  <si>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</si>
  <si>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</si>
  <si>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</si>
  <si>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</si>
  <si>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</si>
  <si>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</si>
  <si>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</si>
  <si>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</si>
  <si>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</si>
  <si>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</si>
  <si>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</si>
  <si>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</si>
  <si>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</si>
  <si>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</si>
  <si>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</si>
  <si>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</si>
  <si>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</si>
  <si>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</si>
  <si>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</si>
  <si>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</si>
  <si>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</si>
  <si>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</si>
  <si>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</si>
  <si>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</si>
  <si>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</si>
  <si>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</si>
  <si>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</si>
  <si>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</si>
  <si>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</si>
  <si>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</si>
  <si>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</si>
  <si>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</si>
  <si>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</si>
  <si>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</si>
  <si>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</si>
  <si>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</si>
  <si>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</si>
  <si>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</si>
  <si>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</si>
  <si>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</si>
  <si>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</si>
  <si>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</si>
  <si>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</si>
  <si>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</si>
  <si>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</si>
  <si>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</si>
  <si>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</si>
  <si>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</si>
  <si>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</si>
  <si>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</si>
  <si>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</si>
  <si>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</si>
  <si>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</si>
  <si>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</si>
  <si>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</si>
  <si>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</si>
  <si>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</si>
  <si>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</si>
  <si>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</si>
  <si>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</si>
  <si>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</si>
  <si>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</si>
  <si>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</si>
  <si>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</si>
  <si>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</si>
  <si>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</si>
  <si>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</si>
  <si>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</si>
  <si>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</si>
  <si>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</si>
  <si>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</si>
  <si>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</si>
  <si>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</si>
  <si>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</si>
  <si>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</si>
  <si>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</si>
  <si>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</si>
  <si>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</si>
  <si>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</si>
  <si>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</si>
  <si>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</si>
  <si>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</si>
  <si>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</si>
  <si>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</si>
  <si>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</si>
  <si>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</si>
  <si>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</si>
  <si>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</si>
  <si>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</si>
  <si>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</si>
  <si>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</si>
  <si>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</si>
  <si>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</si>
  <si>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</si>
  <si>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</si>
  <si>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</si>
  <si>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</si>
  <si>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</si>
  <si>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</si>
  <si>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</si>
  <si>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</si>
  <si>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</si>
  <si>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</si>
  <si>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</si>
  <si>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</si>
  <si>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</si>
  <si>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</si>
  <si>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</si>
  <si>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</si>
  <si>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</si>
  <si>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</si>
  <si>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</si>
  <si>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</si>
  <si>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</si>
  <si>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</si>
  <si>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</si>
  <si>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</si>
  <si>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</si>
  <si>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</si>
  <si>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</si>
  <si>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</si>
  <si>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</si>
  <si>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</si>
  <si>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</si>
  <si>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</si>
  <si>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</si>
  <si>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</si>
  <si>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</si>
  <si>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</si>
  <si>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</si>
  <si>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</si>
  <si>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</si>
  <si>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</si>
  <si>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</si>
  <si>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</si>
  <si>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</si>
  <si>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</si>
  <si>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</si>
  <si>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</si>
  <si>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</si>
  <si>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</si>
  <si>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</si>
  <si>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</si>
  <si>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</si>
  <si>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</si>
  <si>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</si>
  <si>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</si>
  <si>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</si>
  <si>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</si>
  <si>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</si>
  <si>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</si>
  <si>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</si>
  <si>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</si>
  <si>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</si>
  <si>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</si>
  <si>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</si>
  <si>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</si>
  <si>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</si>
  <si>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</si>
  <si>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</si>
  <si>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</si>
  <si>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</si>
  <si>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</si>
  <si>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</si>
  <si>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</si>
  <si>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</si>
  <si>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</si>
  <si>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</si>
  <si>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</si>
  <si>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</si>
  <si>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</si>
  <si>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</si>
  <si>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</si>
  <si>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</si>
  <si>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</si>
  <si>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</si>
  <si>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</si>
  <si>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</si>
  <si>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</si>
  <si>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</si>
  <si>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</si>
  <si>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</si>
  <si>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</si>
  <si>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</si>
  <si>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</si>
  <si>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</si>
  <si>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</si>
  <si>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</si>
  <si>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</si>
  <si>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</si>
  <si>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</si>
  <si>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</si>
  <si>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</si>
  <si>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</si>
  <si>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</si>
  <si>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</si>
  <si>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</si>
  <si>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</si>
  <si>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</si>
  <si>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</si>
  <si>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</si>
  <si>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</si>
  <si>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</si>
  <si>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</si>
  <si>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</si>
  <si>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</si>
  <si>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</si>
  <si>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</si>
  <si>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</si>
  <si>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</si>
  <si>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</si>
  <si>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</si>
  <si>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</si>
  <si>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</si>
  <si>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</si>
  <si>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</si>
  <si>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</si>
  <si>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</si>
  <si>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</si>
  <si>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</si>
  <si>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</si>
  <si>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</si>
  <si>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</si>
  <si>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</si>
  <si>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</si>
  <si>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</si>
  <si>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</si>
  <si>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</si>
  <si>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</si>
  <si>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</si>
  <si>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</si>
  <si>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</si>
  <si>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</si>
  <si>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</si>
  <si>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</si>
  <si>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</si>
  <si>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</si>
  <si>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</si>
  <si>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</si>
  <si>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</si>
  <si>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</si>
  <si>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</si>
  <si>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</si>
  <si>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</si>
  <si>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</si>
  <si>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</si>
  <si>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</si>
  <si>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</si>
  <si>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</si>
  <si>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</si>
  <si>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</si>
  <si>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</si>
  <si>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</si>
  <si>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</si>
  <si>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</si>
  <si>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</si>
  <si>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</si>
  <si>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</si>
  <si>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</si>
  <si>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</si>
  <si>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</si>
  <si>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SVS-Versorgungsbetriebe GmbH</t>
  </si>
  <si>
    <t>Von-Ardenne-Straße 8</t>
  </si>
  <si>
    <t>Stadtlohn</t>
  </si>
  <si>
    <t>Sebastian Terschluse</t>
  </si>
  <si>
    <t>terschluse@svs-versorgung.de</t>
  </si>
  <si>
    <t>02563/9345-675</t>
  </si>
  <si>
    <t>Gasnetz SVS-Versorgungsbetriebe</t>
  </si>
  <si>
    <t>9870081500001</t>
  </si>
  <si>
    <t>NCHN007008150000</t>
  </si>
  <si>
    <t>Ahaus</t>
  </si>
  <si>
    <t>DE_GGA04</t>
  </si>
  <si>
    <t>DE_GHA04</t>
  </si>
  <si>
    <t>DE_GBD04</t>
  </si>
  <si>
    <t>DE_GMK04</t>
  </si>
  <si>
    <t>DE_GBH04</t>
  </si>
  <si>
    <t>DE_GKO04</t>
  </si>
  <si>
    <t>DE_GGB04</t>
  </si>
  <si>
    <t>DE_GMF04</t>
  </si>
  <si>
    <t>DE_GPD04</t>
  </si>
  <si>
    <t>DE_GBA04</t>
  </si>
  <si>
    <t>DE_GWA04</t>
  </si>
  <si>
    <t>DE_GHD04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</si>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</sst>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47" sqref="C4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41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48703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Gasnetz SVS-Versorgungsbetriebe</v>
      </c>
      <c r="E28" s="38"/>
      <c r="F28" s="11"/>
      <c r="G28" s="2"/>
    </row>
    <row r="29" spans="1:15">
      <c r="B29" s="15"/>
      <c r="C29" s="22" t="s">
        <v>394</v>
      </c>
      <c r="D29" s="45" t="s">
        <v>662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59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SVS-Versorgungsbetriebe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Gasnetz SVS-Versorgungsbetriebe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9870081500001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573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572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493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662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8" priority="22">
      <formula>IF($D$11="Gaspool",1,0)</formula>
    </cfRule>
  </conditionalFormatting>
  <conditionalFormatting sqref="D16">
    <cfRule type="expression" dxfId="57" priority="19">
      <formula>IF($D$11="NCG",1,0)</formula>
    </cfRule>
  </conditionalFormatting>
  <conditionalFormatting sqref="D49:D62">
    <cfRule type="expression" dxfId="56" priority="18">
      <formula>IF(CELL("Zeile",D49)&lt;$D$46+CELL("Zeile",$D$48),1,0)</formula>
    </cfRule>
  </conditionalFormatting>
  <conditionalFormatting sqref="D49:D62">
    <cfRule type="expression" dxfId="55" priority="17">
      <formula>IF(CELL(D49)&lt;$D$36+27,1,0)</formula>
    </cfRule>
  </conditionalFormatting>
  <conditionalFormatting sqref="D23">
    <cfRule type="expression" dxfId="54" priority="16">
      <formula>IF($D$22=$H$22,1,0)</formula>
    </cfRule>
  </conditionalFormatting>
  <conditionalFormatting sqref="D31">
    <cfRule type="expression" dxfId="53" priority="5">
      <formula>IF($D$18="synthetisch",1,0)</formula>
    </cfRule>
  </conditionalFormatting>
  <conditionalFormatting sqref="D28">
    <cfRule type="expression" dxfId="52" priority="3">
      <formula>IF(AND($D$27=$I$27,$D$26=$H$26),1,0)</formula>
    </cfRule>
  </conditionalFormatting>
  <conditionalFormatting sqref="D26:D28">
    <cfRule type="expression" dxfId="51" priority="6">
      <formula>IF($D$18="analytisch",1,0)</formula>
    </cfRule>
  </conditionalFormatting>
  <conditionalFormatting sqref="D27">
    <cfRule type="expression" dxfId="50" priority="4">
      <formula>IF($D$26="nein",1)</formula>
    </cfRule>
  </conditionalFormatting>
  <conditionalFormatting sqref="D48">
    <cfRule type="expression" dxfId="49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1" zoomScale="70" zoomScaleNormal="70" workbookViewId="0">
      <selection activeCell="E35" sqref="E3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SVS-Versorgungsbetriebe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Gasnetz SVS-Versorgungsbetriebe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9870081500001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 t="str">
        <f>INDEX('SLP-Verfahren'!D48:D62,'SLP-Temp-Gebiet #01'!F10)</f>
        <v>Gasnetz SVS-Versorgungsbetriebe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499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665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10309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Ahaus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10309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451</v>
      </c>
      <c r="F70" s="162" t="s">
        <v>451</v>
      </c>
      <c r="G70" s="162" t="s">
        <v>451</v>
      </c>
      <c r="H70" s="162" t="s">
        <v>451</v>
      </c>
      <c r="I70" s="162">
        <f t="shared" ref="G70:N70" si="17">I36</f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:F22 I22:N22 F52 F62 G24:N24 I70:N70 E32:N34 E69:N69 F25:N25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SVS-Versorgungsbetriebe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Gasnetz SVS-Versorgungsbetriebe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9870081500001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F25" sqref="F2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SVS-Versorgungsbetriebe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Gasnetz SVS-Versorgungsbetriebe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9870081500001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506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246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Gasnetz SVS-Versorgungsbetriebe</v>
      </c>
      <c r="D12" s="62" t="s">
        <v>246</v>
      </c>
      <c r="E12" s="164" t="s">
        <v>24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6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Gasnetz SVS-Versorgungsbetriebe</v>
      </c>
      <c r="D13" s="62" t="s">
        <v>246</v>
      </c>
      <c r="E13" s="164" t="s">
        <v>32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Gasnetz SVS-Versorgungsbetriebe</v>
      </c>
      <c r="D14" s="62" t="s">
        <v>246</v>
      </c>
      <c r="E14" s="164" t="s">
        <v>666</v>
      </c>
      <c r="F14" s="296" t="str">
        <f>VLOOKUP($E14,'BDEW-Standard'!$B$3:$M$158,F$9,0)</f>
        <v>GA4</v>
      </c>
      <c r="H14" s="273">
        <f>ROUND(VLOOKUP($E14,'BDEW-Standard'!$B$3:$M$158,H$9,0),7)</f>
        <v>2.8195655999999998</v>
      </c>
      <c r="I14" s="273">
        <f>ROUND(VLOOKUP($E14,'BDEW-Standard'!$B$3:$M$158,I$9,0),7)</f>
        <v>-36</v>
      </c>
      <c r="J14" s="273">
        <f>ROUND(VLOOKUP($E14,'BDEW-Standard'!$B$3:$M$158,J$9,0),7)</f>
        <v>7.7368518000000002</v>
      </c>
      <c r="K14" s="273">
        <f>ROUND(VLOOKUP($E14,'BDEW-Standard'!$B$3:$M$158,K$9,0),7)</f>
        <v>0.157281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0.96576337685759206</v>
      </c>
      <c r="R14" s="274">
        <f>ROUND(VLOOKUP(MID($E14,4,3),'Wochentag F(WT)'!$B$7:$J$22,R$9,0),4)</f>
        <v>0.93220000000000003</v>
      </c>
      <c r="S14" s="274">
        <f>ROUND(VLOOKUP(MID($E14,4,3),'Wochentag F(WT)'!$B$7:$J$22,S$9,0),4)</f>
        <v>0.98939999999999995</v>
      </c>
      <c r="T14" s="274">
        <f>ROUND(VLOOKUP(MID($E14,4,3),'Wochentag F(WT)'!$B$7:$J$22,T$9,0),4)</f>
        <v>1.0033000000000001</v>
      </c>
      <c r="U14" s="274">
        <f>ROUND(VLOOKUP(MID($E14,4,3),'Wochentag F(WT)'!$B$7:$J$22,U$9,0),4)</f>
        <v>1.0108999999999999</v>
      </c>
      <c r="V14" s="274">
        <f>ROUND(VLOOKUP(MID($E14,4,3),'Wochentag F(WT)'!$B$7:$J$22,V$9,0),4)</f>
        <v>1.018</v>
      </c>
      <c r="W14" s="274">
        <f>ROUND(VLOOKUP(MID($E14,4,3),'Wochentag F(WT)'!$B$7:$J$22,W$9,0),4)</f>
        <v>1.0356000000000001</v>
      </c>
      <c r="X14" s="275">
        <f t="shared" si="2"/>
        <v>1.0106000000000002</v>
      </c>
      <c r="Y14" s="292"/>
      <c r="Z14" s="210"/>
    </row>
    <row r="15" spans="2:26" s="142" customFormat="1">
      <c r="B15" s="143">
        <v>4</v>
      </c>
      <c r="C15" s="144" t="str">
        <f t="shared" si="0"/>
        <v>Gasnetz SVS-Versorgungsbetriebe</v>
      </c>
      <c r="D15" s="62" t="s">
        <v>246</v>
      </c>
      <c r="E15" s="164" t="s">
        <v>668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Gasnetz SVS-Versorgungsbetriebe</v>
      </c>
      <c r="D16" s="62" t="s">
        <v>246</v>
      </c>
      <c r="E16" s="164" t="s">
        <v>669</v>
      </c>
      <c r="F16" s="296" t="str">
        <f>VLOOKUP($E16,'BDEW-Standard'!$B$3:$M$158,F$9,0)</f>
        <v>MK4</v>
      </c>
      <c r="H16" s="273">
        <f>ROUND(VLOOKUP($E16,'BDEW-Standard'!$B$3:$M$158,H$9,0),7)</f>
        <v>3.1177248</v>
      </c>
      <c r="I16" s="273">
        <f>ROUND(VLOOKUP($E16,'BDEW-Standard'!$B$3:$M$158,I$9,0),7)</f>
        <v>-35.871506199999999</v>
      </c>
      <c r="J16" s="273">
        <f>ROUND(VLOOKUP($E16,'BDEW-Standard'!$B$3:$M$158,J$9,0),7)</f>
        <v>7.5186828999999999</v>
      </c>
      <c r="K16" s="273">
        <f>ROUND(VLOOKUP($E16,'BDEW-Standard'!$B$3:$M$158,K$9,0),7)</f>
        <v>3.4330100000000002E-2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0.9622064996731321</v>
      </c>
      <c r="R16" s="274">
        <f>ROUND(VLOOKUP(MID($E16,4,3),'Wochentag F(WT)'!$B$7:$J$22,R$9,0),4)</f>
        <v>1.0699000000000001</v>
      </c>
      <c r="S16" s="274">
        <f>ROUND(VLOOKUP(MID($E16,4,3),'Wochentag F(WT)'!$B$7:$J$22,S$9,0),4)</f>
        <v>1.0365</v>
      </c>
      <c r="T16" s="274">
        <f>ROUND(VLOOKUP(MID($E16,4,3),'Wochentag F(WT)'!$B$7:$J$22,T$9,0),4)</f>
        <v>0.99329999999999996</v>
      </c>
      <c r="U16" s="274">
        <f>ROUND(VLOOKUP(MID($E16,4,3),'Wochentag F(WT)'!$B$7:$J$22,U$9,0),4)</f>
        <v>0.99480000000000002</v>
      </c>
      <c r="V16" s="274">
        <f>ROUND(VLOOKUP(MID($E16,4,3),'Wochentag F(WT)'!$B$7:$J$22,V$9,0),4)</f>
        <v>1.0659000000000001</v>
      </c>
      <c r="W16" s="274">
        <f>ROUND(VLOOKUP(MID($E16,4,3),'Wochentag F(WT)'!$B$7:$J$22,W$9,0),4)</f>
        <v>0.93620000000000003</v>
      </c>
      <c r="X16" s="275">
        <f t="shared" si="2"/>
        <v>0.90339999999999954</v>
      </c>
      <c r="Y16" s="292"/>
      <c r="Z16" s="210"/>
    </row>
    <row r="17" spans="2:26" s="142" customFormat="1">
      <c r="B17" s="143">
        <v>6</v>
      </c>
      <c r="C17" s="144" t="str">
        <f t="shared" si="0"/>
        <v>Gasnetz SVS-Versorgungsbetriebe</v>
      </c>
      <c r="D17" s="62" t="s">
        <v>246</v>
      </c>
      <c r="E17" s="164" t="s">
        <v>670</v>
      </c>
      <c r="F17" s="296" t="str">
        <f>VLOOKUP($E17,'BDEW-Standard'!$B$3:$M$158,F$9,0)</f>
        <v>BH4</v>
      </c>
      <c r="H17" s="273">
        <f>ROUND(VLOOKUP($E17,'BDEW-Standard'!$B$3:$M$158,H$9,0),7)</f>
        <v>2.4595180999999999</v>
      </c>
      <c r="I17" s="273">
        <f>ROUND(VLOOKUP($E17,'BDEW-Standard'!$B$3:$M$158,I$9,0),7)</f>
        <v>-35.253212400000002</v>
      </c>
      <c r="J17" s="273">
        <f>ROUND(VLOOKUP($E17,'BDEW-Standard'!$B$3:$M$158,J$9,0),7)</f>
        <v>6.0587001000000003</v>
      </c>
      <c r="K17" s="273">
        <f>ROUND(VLOOKUP($E17,'BDEW-Standard'!$B$3:$M$158,K$9,0),7)</f>
        <v>0.16473699999999999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1.043802057143173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2"/>
        <v>0.95870000000000122</v>
      </c>
      <c r="Y17" s="292"/>
      <c r="Z17" s="210"/>
    </row>
    <row r="18" spans="2:26" s="142" customFormat="1">
      <c r="B18" s="143">
        <v>7</v>
      </c>
      <c r="C18" s="144" t="str">
        <f t="shared" si="0"/>
        <v>Gasnetz SVS-Versorgungsbetriebe</v>
      </c>
      <c r="D18" s="62" t="s">
        <v>246</v>
      </c>
      <c r="E18" s="164" t="s">
        <v>671</v>
      </c>
      <c r="F18" s="296" t="str">
        <f>VLOOKUP($E18,'BDEW-Standard'!$B$3:$M$158,F$9,0)</f>
        <v>KO4</v>
      </c>
      <c r="H18" s="273">
        <f>ROUND(VLOOKUP($E18,'BDEW-Standard'!$B$3:$M$158,H$9,0),7)</f>
        <v>3.4428942999999999</v>
      </c>
      <c r="I18" s="273">
        <f>ROUND(VLOOKUP($E18,'BDEW-Standard'!$B$3:$M$158,I$9,0),7)</f>
        <v>-36.659050399999998</v>
      </c>
      <c r="J18" s="273">
        <f>ROUND(VLOOKUP($E18,'BDEW-Standard'!$B$3:$M$158,J$9,0),7)</f>
        <v>7.6083226000000002</v>
      </c>
      <c r="K18" s="273">
        <f>ROUND(VLOOKUP($E18,'BDEW-Standard'!$B$3:$M$158,K$9,0),7)</f>
        <v>7.4685000000000001E-2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0.97768382110526542</v>
      </c>
      <c r="R18" s="274">
        <f>ROUND(VLOOKUP(MID($E18,4,3),'Wochentag F(WT)'!$B$7:$J$22,R$9,0),4)</f>
        <v>1.0354000000000001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1.0448999999999999</v>
      </c>
      <c r="U18" s="274">
        <f>ROUND(VLOOKUP(MID($E18,4,3),'Wochentag F(WT)'!$B$7:$J$22,U$9,0),4)</f>
        <v>1.0494000000000001</v>
      </c>
      <c r="V18" s="274">
        <f>ROUND(VLOOKUP(MID($E18,4,3),'Wochentag F(WT)'!$B$7:$J$22,V$9,0),4)</f>
        <v>0.98850000000000005</v>
      </c>
      <c r="W18" s="274">
        <f>ROUND(VLOOKUP(MID($E18,4,3),'Wochentag F(WT)'!$B$7:$J$22,W$9,0),4)</f>
        <v>0.88600000000000001</v>
      </c>
      <c r="X18" s="275">
        <f t="shared" si="2"/>
        <v>0.94349999999999934</v>
      </c>
      <c r="Y18" s="292"/>
      <c r="Z18" s="210"/>
    </row>
    <row r="19" spans="2:26" s="142" customFormat="1">
      <c r="B19" s="143">
        <v>8</v>
      </c>
      <c r="C19" s="144" t="str">
        <f t="shared" si="0"/>
        <v>Gasnetz SVS-Versorgungsbetriebe</v>
      </c>
      <c r="D19" s="62" t="s">
        <v>246</v>
      </c>
      <c r="E19" s="164" t="s">
        <v>672</v>
      </c>
      <c r="F19" s="296" t="str">
        <f>VLOOKUP($E19,'BDEW-Standard'!$B$3:$M$158,F$9,0)</f>
        <v>GB4</v>
      </c>
      <c r="H19" s="273">
        <f>ROUND(VLOOKUP($E19,'BDEW-Standard'!$B$3:$M$158,H$9,0),7)</f>
        <v>3.6017736</v>
      </c>
      <c r="I19" s="273">
        <f>ROUND(VLOOKUP($E19,'BDEW-Standard'!$B$3:$M$158,I$9,0),7)</f>
        <v>-37.882536799999997</v>
      </c>
      <c r="J19" s="273">
        <f>ROUND(VLOOKUP($E19,'BDEW-Standard'!$B$3:$M$158,J$9,0),7)</f>
        <v>6.9836070000000001</v>
      </c>
      <c r="K19" s="273">
        <f>ROUND(VLOOKUP($E19,'BDEW-Standard'!$B$3:$M$158,K$9,0),7)</f>
        <v>5.4826199999999999E-2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0.90239375975311864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Gasnetz SVS-Versorgungsbetriebe</v>
      </c>
      <c r="D20" s="62" t="s">
        <v>246</v>
      </c>
      <c r="E20" s="164" t="s">
        <v>667</v>
      </c>
      <c r="F20" s="296" t="str">
        <f>VLOOKUP($E20,'BDEW-Standard'!$B$3:$M$158,F$9,0)</f>
        <v>HA4</v>
      </c>
      <c r="H20" s="273">
        <f>ROUND(VLOOKUP($E20,'BDEW-Standard'!$B$3:$M$158,H$9,0),7)</f>
        <v>4.0196902000000003</v>
      </c>
      <c r="I20" s="273">
        <f>ROUND(VLOOKUP($E20,'BDEW-Standard'!$B$3:$M$158,I$9,0),7)</f>
        <v>-37.828203700000003</v>
      </c>
      <c r="J20" s="273">
        <f>ROUND(VLOOKUP($E20,'BDEW-Standard'!$B$3:$M$158,J$9,0),7)</f>
        <v>8.1593368999999996</v>
      </c>
      <c r="K20" s="273">
        <f>ROUND(VLOOKUP($E20,'BDEW-Standard'!$B$3:$M$158,K$9,0),7)</f>
        <v>4.72845E-2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0.86486713303260787</v>
      </c>
      <c r="R20" s="274">
        <f>ROUND(VLOOKUP(MID($E20,4,3),'Wochentag F(WT)'!$B$7:$J$22,R$9,0),4)</f>
        <v>1.0358000000000001</v>
      </c>
      <c r="S20" s="274">
        <f>ROUND(VLOOKUP(MID($E20,4,3),'Wochentag F(WT)'!$B$7:$J$22,S$9,0),4)</f>
        <v>1.0232000000000001</v>
      </c>
      <c r="T20" s="274">
        <f>ROUND(VLOOKUP(MID($E20,4,3),'Wochentag F(WT)'!$B$7:$J$22,T$9,0),4)</f>
        <v>1.0251999999999999</v>
      </c>
      <c r="U20" s="274">
        <f>ROUND(VLOOKUP(MID($E20,4,3),'Wochentag F(WT)'!$B$7:$J$22,U$9,0),4)</f>
        <v>1.0295000000000001</v>
      </c>
      <c r="V20" s="274">
        <f>ROUND(VLOOKUP(MID($E20,4,3),'Wochentag F(WT)'!$B$7:$J$22,V$9,0),4)</f>
        <v>1.0253000000000001</v>
      </c>
      <c r="W20" s="274">
        <f>ROUND(VLOOKUP(MID($E20,4,3),'Wochentag F(WT)'!$B$7:$J$22,W$9,0),4)</f>
        <v>0.96750000000000003</v>
      </c>
      <c r="X20" s="275">
        <f t="shared" si="2"/>
        <v>0.89350000000000041</v>
      </c>
      <c r="Y20" s="292"/>
      <c r="Z20" s="210"/>
    </row>
    <row r="21" spans="2:26" s="142" customFormat="1">
      <c r="B21" s="143">
        <v>10</v>
      </c>
      <c r="C21" s="144" t="str">
        <f t="shared" si="0"/>
        <v>Gasnetz SVS-Versorgungsbetriebe</v>
      </c>
      <c r="D21" s="62" t="s">
        <v>246</v>
      </c>
      <c r="E21" s="164" t="s">
        <v>673</v>
      </c>
      <c r="F21" s="296" t="str">
        <f>VLOOKUP($E21,'BDEW-Standard'!$B$3:$M$158,F$9,0)</f>
        <v>MF4</v>
      </c>
      <c r="H21" s="273">
        <f>ROUND(VLOOKUP($E21,'BDEW-Standard'!$B$3:$M$158,H$9,0),7)</f>
        <v>2.5187775000000001</v>
      </c>
      <c r="I21" s="273">
        <f>ROUND(VLOOKUP($E21,'BDEW-Standard'!$B$3:$M$158,I$9,0),7)</f>
        <v>-35.033375399999997</v>
      </c>
      <c r="J21" s="273">
        <f>ROUND(VLOOKUP($E21,'BDEW-Standard'!$B$3:$M$158,J$9,0),7)</f>
        <v>6.2240634000000004</v>
      </c>
      <c r="K21" s="273">
        <f>ROUND(VLOOKUP($E21,'BDEW-Standard'!$B$3:$M$158,K$9,0),7)</f>
        <v>0.10107820000000001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1.0146273685996503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Gasnetz SVS-Versorgungsbetriebe</v>
      </c>
      <c r="D22" s="62" t="s">
        <v>246</v>
      </c>
      <c r="E22" s="164" t="s">
        <v>674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Gasnetz SVS-Versorgungsbetriebe</v>
      </c>
      <c r="D23" s="62" t="s">
        <v>246</v>
      </c>
      <c r="E23" s="164" t="s">
        <v>675</v>
      </c>
      <c r="F23" s="296" t="str">
        <f>VLOOKUP($E23,'BDEW-Standard'!$B$3:$M$158,F$9,0)</f>
        <v>BA4</v>
      </c>
      <c r="H23" s="273">
        <f>ROUND(VLOOKUP($E23,'BDEW-Standard'!$B$3:$M$158,H$9,0),7)</f>
        <v>0.93158890000000005</v>
      </c>
      <c r="I23" s="273">
        <f>ROUND(VLOOKUP($E23,'BDEW-Standard'!$B$3:$M$158,I$9,0),7)</f>
        <v>-33.35</v>
      </c>
      <c r="J23" s="273">
        <f>ROUND(VLOOKUP($E23,'BDEW-Standard'!$B$3:$M$158,J$9,0),7)</f>
        <v>5.7212303000000002</v>
      </c>
      <c r="K23" s="273">
        <f>ROUND(VLOOKUP($E23,'BDEW-Standard'!$B$3:$M$158,K$9,0),7)</f>
        <v>0.66564939999999995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1.0766391850538448</v>
      </c>
      <c r="R23" s="274">
        <f>ROUND(VLOOKUP(MID($E23,4,3),'Wochentag F(WT)'!$B$7:$J$22,R$9,0),4)</f>
        <v>1.0848</v>
      </c>
      <c r="S23" s="274">
        <f>ROUND(VLOOKUP(MID($E23,4,3),'Wochentag F(WT)'!$B$7:$J$22,S$9,0),4)</f>
        <v>1.1211</v>
      </c>
      <c r="T23" s="274">
        <f>ROUND(VLOOKUP(MID($E23,4,3),'Wochentag F(WT)'!$B$7:$J$22,T$9,0),4)</f>
        <v>1.0769</v>
      </c>
      <c r="U23" s="274">
        <f>ROUND(VLOOKUP(MID($E23,4,3),'Wochentag F(WT)'!$B$7:$J$22,U$9,0),4)</f>
        <v>1.1353</v>
      </c>
      <c r="V23" s="274">
        <f>ROUND(VLOOKUP(MID($E23,4,3),'Wochentag F(WT)'!$B$7:$J$22,V$9,0),4)</f>
        <v>1.1402000000000001</v>
      </c>
      <c r="W23" s="274">
        <f>ROUND(VLOOKUP(MID($E23,4,3),'Wochentag F(WT)'!$B$7:$J$22,W$9,0),4)</f>
        <v>0.48520000000000002</v>
      </c>
      <c r="X23" s="275">
        <f t="shared" si="2"/>
        <v>0.95650000000000013</v>
      </c>
      <c r="Y23" s="292"/>
      <c r="Z23" s="210"/>
    </row>
    <row r="24" spans="2:26" s="142" customFormat="1">
      <c r="B24" s="143">
        <v>13</v>
      </c>
      <c r="C24" s="144" t="str">
        <f t="shared" si="0"/>
        <v>Gasnetz SVS-Versorgungsbetriebe</v>
      </c>
      <c r="D24" s="62" t="s">
        <v>246</v>
      </c>
      <c r="E24" s="164" t="s">
        <v>676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Gasnetz SVS-Versorgungsbetriebe</v>
      </c>
      <c r="D25" s="62" t="s">
        <v>246</v>
      </c>
      <c r="E25" s="164" t="s">
        <v>677</v>
      </c>
      <c r="F25" s="296" t="str">
        <f>VLOOKUP($E25,'BDEW-Standard'!$B$3:$M$158,F$9,0)</f>
        <v>HD4</v>
      </c>
      <c r="H25" s="273">
        <f>ROUND(VLOOKUP($E25,'BDEW-Standard'!$B$3:$M$158,H$9,0),7)</f>
        <v>3.0084346000000002</v>
      </c>
      <c r="I25" s="273">
        <f>ROUND(VLOOKUP($E25,'BDEW-Standard'!$B$3:$M$158,I$9,0),7)</f>
        <v>-36.607845300000001</v>
      </c>
      <c r="J25" s="273">
        <f>ROUND(VLOOKUP($E25,'BDEW-Standard'!$B$3:$M$158,J$9,0),7)</f>
        <v>7.3211870000000001</v>
      </c>
      <c r="K25" s="273">
        <f>ROUND(VLOOKUP($E25,'BDEW-Standard'!$B$3:$M$158,K$9,0),7)</f>
        <v>0.15496599999999999</v>
      </c>
      <c r="L25" s="336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7">
        <f t="shared" si="1"/>
        <v>0.97302438504000599</v>
      </c>
      <c r="R25" s="274">
        <f>ROUND(VLOOKUP(MID($E25,4,3),'Wochentag F(WT)'!$B$7:$J$22,R$9,0),4)</f>
        <v>1.03</v>
      </c>
      <c r="S25" s="274">
        <f>ROUND(VLOOKUP(MID($E25,4,3),'Wochentag F(WT)'!$B$7:$J$22,S$9,0),4)</f>
        <v>1.03</v>
      </c>
      <c r="T25" s="274">
        <f>ROUND(VLOOKUP(MID($E25,4,3),'Wochentag F(WT)'!$B$7:$J$22,T$9,0),4)</f>
        <v>1.02</v>
      </c>
      <c r="U25" s="274">
        <f>ROUND(VLOOKUP(MID($E25,4,3),'Wochentag F(WT)'!$B$7:$J$22,U$9,0),4)</f>
        <v>1.03</v>
      </c>
      <c r="V25" s="274">
        <f>ROUND(VLOOKUP(MID($E25,4,3),'Wochentag F(WT)'!$B$7:$J$22,V$9,0),4)</f>
        <v>1.01</v>
      </c>
      <c r="W25" s="274">
        <f>ROUND(VLOOKUP(MID($E25,4,3),'Wochentag F(WT)'!$B$7:$J$22,W$9,0),4)</f>
        <v>0.93</v>
      </c>
      <c r="X25" s="275">
        <f t="shared" si="2"/>
        <v>0.95000000000000018</v>
      </c>
      <c r="Y25" s="292"/>
      <c r="Z25" s="210"/>
    </row>
    <row r="26" spans="2:26" s="142" customFormat="1">
      <c r="B26" s="143">
        <v>15</v>
      </c>
      <c r="C26" s="144" t="str">
        <f t="shared" si="0"/>
        <v>Gasnetz SVS-Versorgungsbetriebe</v>
      </c>
      <c r="D26" s="62" t="s">
        <v>246</v>
      </c>
      <c r="E26" s="164" t="s">
        <v>678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6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7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Gasnetz SVS-Versorgungsbetriebe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Gasnetz SVS-Versorgungsbetriebe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Gasnetz SVS-Versorgungsbetriebe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Gasnetz SVS-Versorgungsbetriebe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Gasnetz SVS-Versorgungsbetriebe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Gasnetz SVS-Versorgungsbetriebe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Gasnetz SVS-Versorgungsbetriebe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Gasnetz SVS-Versorgungsbetriebe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Gasnetz SVS-Versorgungsbetriebe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Gasnetz SVS-Versorgungsbetriebe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Gasnetz SVS-Versorgungsbetriebe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Gasnetz SVS-Versorgungsbetriebe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Gasnetz SVS-Versorgungsbetriebe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Gasnetz SVS-Versorgungsbetriebe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Gasnetz SVS-Versorgungsbetriebe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29" sqref="I2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SVS-Versorgungsbetriebe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Gasnetz SVS-Versorgungsbetriebe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9870081500001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0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540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Terschluse, Sebastian</cp:lastModifiedBy>
  <cp:lastPrinted>2015-03-20T22:59:10Z</cp:lastPrinted>
  <dcterms:created xsi:type="dcterms:W3CDTF">2015-01-15T05:25:41Z</dcterms:created>
  <dcterms:modified xsi:type="dcterms:W3CDTF">2015-11-17T10:42:30Z</dcterms:modified>
</cp:coreProperties>
</file>