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I CD\Internetdaten 2022\"/>
    </mc:Choice>
  </mc:AlternateContent>
  <xr:revisionPtr revIDLastSave="0" documentId="8_{A6D858A0-11FA-40AF-84E2-864C345A8EED}" xr6:coauthVersionLast="47" xr6:coauthVersionMax="47" xr10:uidLastSave="{00000000-0000-0000-0000-000000000000}"/>
  <bookViews>
    <workbookView xWindow="-120" yWindow="-120" windowWidth="29040" windowHeight="15840" xr2:uid="{10129574-62A0-4AFE-8044-8472243166BA}"/>
  </bookViews>
  <sheets>
    <sheet name="Messkonzept 7" sheetId="1" r:id="rId1"/>
    <sheet name="inst. Lstg, &gt;= 30 KW_alt!!!" sheetId="2" state="hidden" r:id="rId2"/>
  </sheets>
  <definedNames>
    <definedName name="_xlnm.Print_Area" localSheetId="0">'Messkonzept 7'!$A$1:$K$82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55" i="1"/>
  <c r="G48" i="1"/>
  <c r="G47" i="1"/>
  <c r="G45" i="1"/>
  <c r="G44" i="1"/>
  <c r="G49" i="1"/>
  <c r="G46" i="1"/>
  <c r="G43" i="1"/>
  <c r="E57" i="1" l="1"/>
  <c r="D43" i="1"/>
  <c r="E66" i="1"/>
  <c r="E58" i="1"/>
  <c r="E59" i="1"/>
  <c r="E60" i="1" l="1"/>
  <c r="E61" i="1"/>
  <c r="D46" i="1"/>
  <c r="D49" i="1"/>
  <c r="E65" i="1" l="1"/>
  <c r="E73" i="1"/>
  <c r="E74" i="1" s="1"/>
  <c r="E67" i="1" l="1"/>
  <c r="E71" i="1" s="1"/>
  <c r="H53" i="2"/>
  <c r="H52" i="2"/>
  <c r="H63" i="2"/>
  <c r="E76" i="2" s="1"/>
  <c r="H62" i="2"/>
  <c r="H61" i="2"/>
  <c r="D61" i="2"/>
  <c r="H59" i="2"/>
  <c r="H58" i="2"/>
  <c r="H60" i="2" s="1"/>
  <c r="E71" i="2" s="1"/>
  <c r="D58" i="2"/>
  <c r="E73" i="2"/>
  <c r="H56" i="2"/>
  <c r="H55" i="2"/>
  <c r="D55" i="2"/>
  <c r="E72" i="1" l="1"/>
  <c r="E79" i="1"/>
  <c r="E80" i="1"/>
  <c r="H54" i="2"/>
  <c r="H57" i="2"/>
  <c r="E69" i="2" s="1"/>
  <c r="E81" i="1" l="1"/>
  <c r="E75" i="1"/>
  <c r="H75" i="1" s="1"/>
  <c r="E75" i="2"/>
  <c r="E77" i="2" s="1"/>
  <c r="H67" i="1" l="1"/>
</calcChain>
</file>

<file path=xl/sharedStrings.xml><?xml version="1.0" encoding="utf-8"?>
<sst xmlns="http://schemas.openxmlformats.org/spreadsheetml/2006/main" count="249" uniqueCount="160">
  <si>
    <t>Darstellung "Messkonzept 7"</t>
  </si>
  <si>
    <t>Stromnetz SWA</t>
  </si>
  <si>
    <t>überlagerter Zählpunkt</t>
  </si>
  <si>
    <t>"Haupt"-ZP, Zähler für Lieferung und Bezug</t>
  </si>
  <si>
    <t>Liefervertrag unterbrechbare Verbrauchseinrichtung</t>
  </si>
  <si>
    <t>2-Richtungs-Doppeltarifzähler</t>
  </si>
  <si>
    <t>Zählpunkt allgemeiner Bezug</t>
  </si>
  <si>
    <t>Liefervertrag Haushalt</t>
  </si>
  <si>
    <t>Doppeltarifzähler</t>
  </si>
  <si>
    <t>i.d.R. Ausführung als 2-Energierichtungszähler</t>
  </si>
  <si>
    <t>Zählpunkt Erzeugung</t>
  </si>
  <si>
    <t>Ausführung als 2-Energierichtungszähler</t>
  </si>
  <si>
    <r>
      <t>Z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↑↓</t>
    </r>
  </si>
  <si>
    <t>Erzeugungsanlage</t>
  </si>
  <si>
    <t>Wärmepumpe</t>
  </si>
  <si>
    <t>Rundsteuerempfänger</t>
  </si>
  <si>
    <t xml:space="preserve">           ↓</t>
  </si>
  <si>
    <t xml:space="preserve">       ↓↑</t>
  </si>
  <si>
    <t xml:space="preserve">            ↑</t>
  </si>
  <si>
    <t xml:space="preserve">      ↑</t>
  </si>
  <si>
    <t xml:space="preserve">      ↓</t>
  </si>
  <si>
    <t>= Bezug (Abnahme, für Berechnung)</t>
  </si>
  <si>
    <t>= Erzeugung (Einspeisung, für Berechnung)</t>
  </si>
  <si>
    <t xml:space="preserve">                               →</t>
  </si>
  <si>
    <t>Zählernr:</t>
  </si>
  <si>
    <t>Z1</t>
  </si>
  <si>
    <t>Z2</t>
  </si>
  <si>
    <t>Z3</t>
  </si>
  <si>
    <t>Zählernr.</t>
  </si>
  <si>
    <t>Bezug</t>
  </si>
  <si>
    <t>Erzeugung</t>
  </si>
  <si>
    <t>1.8.1 NT</t>
  </si>
  <si>
    <t>1.8.2 HT</t>
  </si>
  <si>
    <t>1.8.0 NT+HT</t>
  </si>
  <si>
    <t>2.8.1 NT</t>
  </si>
  <si>
    <t>2.8.2 HT</t>
  </si>
  <si>
    <t>2.8.0 NT+HT</t>
  </si>
  <si>
    <t>OBIS</t>
  </si>
  <si>
    <t>Art</t>
  </si>
  <si>
    <t>Zähler</t>
  </si>
  <si>
    <r>
      <t>Z</t>
    </r>
    <r>
      <rPr>
        <vertAlign val="subscript"/>
        <sz val="11"/>
        <color theme="1"/>
        <rFont val="Calibri"/>
        <family val="2"/>
        <scheme val="minor"/>
      </rPr>
      <t>1</t>
    </r>
  </si>
  <si>
    <r>
      <t>Z</t>
    </r>
    <r>
      <rPr>
        <vertAlign val="subscript"/>
        <sz val="11"/>
        <color theme="1"/>
        <rFont val="Calibri"/>
        <family val="2"/>
        <scheme val="minor"/>
      </rPr>
      <t>2</t>
    </r>
  </si>
  <si>
    <r>
      <t>Z</t>
    </r>
    <r>
      <rPr>
        <vertAlign val="subscript"/>
        <sz val="11"/>
        <color theme="1"/>
        <rFont val="Calibri"/>
        <family val="2"/>
        <scheme val="minor"/>
      </rPr>
      <t>3</t>
    </r>
  </si>
  <si>
    <t>Faktor</t>
  </si>
  <si>
    <t>Menge</t>
  </si>
  <si>
    <r>
      <t xml:space="preserve">Zählerstand </t>
    </r>
    <r>
      <rPr>
        <vertAlign val="subscript"/>
        <sz val="11"/>
        <color theme="1"/>
        <rFont val="Calibri"/>
        <family val="2"/>
        <scheme val="minor"/>
      </rPr>
      <t>alt</t>
    </r>
  </si>
  <si>
    <r>
      <t xml:space="preserve">Zählerstand </t>
    </r>
    <r>
      <rPr>
        <vertAlign val="subscript"/>
        <sz val="11"/>
        <color theme="1"/>
        <rFont val="Calibri"/>
        <family val="2"/>
        <scheme val="minor"/>
      </rPr>
      <t>neu</t>
    </r>
  </si>
  <si>
    <t>Entnahme Haushalt</t>
  </si>
  <si>
    <t xml:space="preserve">       ←↑</t>
  </si>
  <si>
    <t>Menge 1.8.0</t>
  </si>
  <si>
    <t>Entnahme des unter-</t>
  </si>
  <si>
    <t>Z1-Z2</t>
  </si>
  <si>
    <t>brechbaren Verbrauchers</t>
  </si>
  <si>
    <t>Überschusseinspeisung</t>
  </si>
  <si>
    <t>Diff. 1.8.0</t>
  </si>
  <si>
    <t>Menge 2.8.0</t>
  </si>
  <si>
    <t>Selbstverbrauch</t>
  </si>
  <si>
    <t>Z1-Z3</t>
  </si>
  <si>
    <t>Diff.</t>
  </si>
  <si>
    <t>Berechnung Energiemengen</t>
  </si>
  <si>
    <t>Kundennr.:</t>
  </si>
  <si>
    <t xml:space="preserve">                   ←</t>
  </si>
  <si>
    <t>1ISK0075684373</t>
  </si>
  <si>
    <r>
      <t>Z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(↑)</t>
    </r>
    <r>
      <rPr>
        <b/>
        <sz val="11"/>
        <color theme="1"/>
        <rFont val="Calibri"/>
        <family val="2"/>
        <scheme val="minor"/>
      </rPr>
      <t>↓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</si>
  <si>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↑</t>
    </r>
    <r>
      <rPr>
        <sz val="11"/>
        <color theme="1"/>
        <rFont val="Calibri"/>
        <family val="2"/>
        <scheme val="minor"/>
      </rPr>
      <t>(↓)</t>
    </r>
  </si>
  <si>
    <t>1ISK0075684372</t>
  </si>
  <si>
    <t>Bezug H</t>
  </si>
  <si>
    <t>Bezug WP</t>
  </si>
  <si>
    <t>für eine installierte Leitung &gt;= 30 kW</t>
  </si>
  <si>
    <r>
      <t xml:space="preserve">Bezug </t>
    </r>
    <r>
      <rPr>
        <vertAlign val="subscript"/>
        <sz val="11"/>
        <color theme="1"/>
        <rFont val="Calibri"/>
        <family val="2"/>
        <scheme val="minor"/>
      </rPr>
      <t>HA+WP</t>
    </r>
  </si>
  <si>
    <r>
      <t xml:space="preserve">Bezug </t>
    </r>
    <r>
      <rPr>
        <vertAlign val="subscript"/>
        <sz val="11"/>
        <color theme="1"/>
        <rFont val="Calibri"/>
        <family val="2"/>
        <scheme val="minor"/>
      </rPr>
      <t>HA</t>
    </r>
  </si>
  <si>
    <t>1ISK0075684374</t>
  </si>
  <si>
    <r>
      <t xml:space="preserve">Erzeugung </t>
    </r>
    <r>
      <rPr>
        <vertAlign val="subscript"/>
        <sz val="11"/>
        <color theme="1"/>
        <rFont val="Calibri"/>
        <family val="2"/>
        <scheme val="minor"/>
      </rPr>
      <t>PV</t>
    </r>
  </si>
  <si>
    <r>
      <t>Zählerwechsel Z</t>
    </r>
    <r>
      <rPr>
        <i/>
        <vertAlign val="subscript"/>
        <sz val="11"/>
        <color theme="5" tint="-0.249977111117893"/>
        <rFont val="Calibri"/>
        <family val="2"/>
        <scheme val="minor"/>
      </rPr>
      <t>1 Bezug HA + WP</t>
    </r>
    <r>
      <rPr>
        <i/>
        <sz val="11"/>
        <color theme="5" tint="-0.249977111117893"/>
        <rFont val="Calibri"/>
        <family val="2"/>
        <scheme val="minor"/>
      </rPr>
      <t xml:space="preserve">
(vorheriger Zähler)</t>
    </r>
  </si>
  <si>
    <t>Menge [kWh]</t>
  </si>
  <si>
    <t>Menge 1.8.1 + 1.8.2</t>
  </si>
  <si>
    <t xml:space="preserve">                       →</t>
  </si>
  <si>
    <t>1.8.1</t>
  </si>
  <si>
    <t>1.8.2</t>
  </si>
  <si>
    <t>2.8.0</t>
  </si>
  <si>
    <r>
      <t>Z</t>
    </r>
    <r>
      <rPr>
        <vertAlign val="subscript"/>
        <sz val="11"/>
        <color theme="1"/>
        <rFont val="Calibri"/>
        <family val="2"/>
        <scheme val="minor"/>
      </rPr>
      <t>1 → 1.8.1+1.8.2</t>
    </r>
  </si>
  <si>
    <r>
      <t>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-Z</t>
    </r>
    <r>
      <rPr>
        <vertAlign val="subscript"/>
        <sz val="11"/>
        <color theme="1"/>
        <rFont val="Calibri"/>
        <family val="2"/>
        <scheme val="minor"/>
      </rPr>
      <t>2 → 1.8.1</t>
    </r>
  </si>
  <si>
    <r>
      <t>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-Z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>→ 1.8.2</t>
    </r>
  </si>
  <si>
    <r>
      <t>Z</t>
    </r>
    <r>
      <rPr>
        <vertAlign val="subscript"/>
        <sz val="11"/>
        <color theme="1"/>
        <rFont val="Calibri"/>
        <family val="2"/>
        <scheme val="minor"/>
      </rPr>
      <t>2 → 1.8.1</t>
    </r>
  </si>
  <si>
    <r>
      <t>Z</t>
    </r>
    <r>
      <rPr>
        <vertAlign val="subscript"/>
        <sz val="11"/>
        <color theme="1"/>
        <rFont val="Calibri"/>
        <family val="2"/>
        <scheme val="minor"/>
      </rPr>
      <t>2 → 1.8.2</t>
    </r>
  </si>
  <si>
    <t>Menge 1.8.1</t>
  </si>
  <si>
    <t>Menge 1.8.2</t>
  </si>
  <si>
    <t>PV:</t>
  </si>
  <si>
    <r>
      <t>Z</t>
    </r>
    <r>
      <rPr>
        <vertAlign val="subscript"/>
        <sz val="11"/>
        <color theme="1"/>
        <rFont val="Calibri"/>
        <family val="2"/>
        <scheme val="minor"/>
      </rPr>
      <t>1 → 2.8.0</t>
    </r>
  </si>
  <si>
    <r>
      <t>Z</t>
    </r>
    <r>
      <rPr>
        <vertAlign val="subscript"/>
        <sz val="11"/>
        <color theme="1"/>
        <rFont val="Calibri"/>
        <family val="2"/>
        <scheme val="minor"/>
      </rPr>
      <t>3 → 2.8.0</t>
    </r>
  </si>
  <si>
    <r>
      <t>Z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-Z</t>
    </r>
    <r>
      <rPr>
        <vertAlign val="subscript"/>
        <sz val="11"/>
        <color theme="1"/>
        <rFont val="Calibri"/>
        <family val="2"/>
        <scheme val="minor"/>
      </rPr>
      <t>1 → 2.8.0</t>
    </r>
  </si>
  <si>
    <t>Eigenverbrauch:</t>
  </si>
  <si>
    <t>abrechnungsrelevant</t>
  </si>
  <si>
    <t>informativ</t>
  </si>
  <si>
    <t>∑ Eigenverbrauch Wärmepumpe NT+HT↓</t>
  </si>
  <si>
    <t>Eigenverbrauch Haushalt HT ↓</t>
  </si>
  <si>
    <t>∑ Eigenverbrauch Haushalt NT+HT↓</t>
  </si>
  <si>
    <t>∑ Eigenverbrauch gesamt ↓</t>
  </si>
  <si>
    <t>Eigenverbrauch Wärmepumpe ↓</t>
  </si>
  <si>
    <t>Erzeugung PV ↑</t>
  </si>
  <si>
    <t>Differenz 2.8.0</t>
  </si>
  <si>
    <r>
      <t xml:space="preserve">EV </t>
    </r>
    <r>
      <rPr>
        <vertAlign val="subscript"/>
        <sz val="11"/>
        <color theme="1"/>
        <rFont val="Calibri"/>
        <family val="2"/>
        <scheme val="minor"/>
      </rPr>
      <t>ges.</t>
    </r>
    <r>
      <rPr>
        <sz val="11"/>
        <color theme="1"/>
        <rFont val="Calibri"/>
        <family val="2"/>
        <scheme val="minor"/>
      </rPr>
      <t xml:space="preserve"> - EV </t>
    </r>
    <r>
      <rPr>
        <vertAlign val="subscript"/>
        <sz val="11"/>
        <color theme="1"/>
        <rFont val="Calibri"/>
        <family val="2"/>
        <scheme val="minor"/>
      </rPr>
      <t xml:space="preserve">HA → 2.8.0 </t>
    </r>
  </si>
  <si>
    <r>
      <t>Z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Z</t>
    </r>
    <r>
      <rPr>
        <vertAlign val="subscript"/>
        <sz val="11"/>
        <color theme="1"/>
        <rFont val="Calibri"/>
        <family val="2"/>
        <scheme val="minor"/>
      </rPr>
      <t xml:space="preserve">2 → 2.8.0 </t>
    </r>
  </si>
  <si>
    <t>Eigenverbrauch gesamt PV ↓</t>
  </si>
  <si>
    <t>Zählerstände</t>
  </si>
  <si>
    <t>Differenz 1.8.1</t>
  </si>
  <si>
    <t>Differenz 1.8.2</t>
  </si>
  <si>
    <t>Gesamtverbräuche:</t>
  </si>
  <si>
    <r>
      <t xml:space="preserve">EV </t>
    </r>
    <r>
      <rPr>
        <vertAlign val="subscript"/>
        <sz val="11"/>
        <color theme="1"/>
        <rFont val="Calibri"/>
        <family val="2"/>
        <scheme val="minor"/>
      </rPr>
      <t>WP</t>
    </r>
    <r>
      <rPr>
        <sz val="11"/>
        <color theme="1"/>
        <rFont val="Calibri"/>
        <family val="2"/>
        <scheme val="minor"/>
      </rPr>
      <t xml:space="preserve"> +Bezug </t>
    </r>
    <r>
      <rPr>
        <vertAlign val="subscript"/>
        <sz val="11"/>
        <color theme="1"/>
        <rFont val="Calibri"/>
        <family val="2"/>
        <scheme val="minor"/>
      </rPr>
      <t>WP</t>
    </r>
  </si>
  <si>
    <r>
      <t xml:space="preserve">EV </t>
    </r>
    <r>
      <rPr>
        <vertAlign val="subscript"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 +Bezug </t>
    </r>
    <r>
      <rPr>
        <vertAlign val="subscript"/>
        <sz val="11"/>
        <color theme="1"/>
        <rFont val="Calibri"/>
        <family val="2"/>
        <scheme val="minor"/>
      </rPr>
      <t>HA</t>
    </r>
  </si>
  <si>
    <r>
      <t xml:space="preserve">EV </t>
    </r>
    <r>
      <rPr>
        <vertAlign val="subscript"/>
        <sz val="11"/>
        <color theme="1"/>
        <rFont val="Calibri"/>
        <family val="2"/>
        <scheme val="minor"/>
      </rPr>
      <t>gesamt</t>
    </r>
    <r>
      <rPr>
        <sz val="11"/>
        <color theme="1"/>
        <rFont val="Calibri"/>
        <family val="2"/>
        <scheme val="minor"/>
      </rPr>
      <t xml:space="preserve"> + Bezug </t>
    </r>
    <r>
      <rPr>
        <vertAlign val="subscript"/>
        <sz val="11"/>
        <color theme="1"/>
        <rFont val="Calibri"/>
        <family val="2"/>
        <scheme val="minor"/>
      </rPr>
      <t>gesamt</t>
    </r>
  </si>
  <si>
    <t>1.8.1+1.8.2+2.8.0</t>
  </si>
  <si>
    <r>
      <t>Z</t>
    </r>
    <r>
      <rPr>
        <vertAlign val="subscript"/>
        <sz val="11"/>
        <color theme="1"/>
        <rFont val="Calibri"/>
        <family val="2"/>
        <scheme val="minor"/>
      </rPr>
      <t>1 → 2.8.1+2.8.2</t>
    </r>
  </si>
  <si>
    <t>Menge 2.8.1 + 2.8.2</t>
  </si>
  <si>
    <t>Legende:</t>
  </si>
  <si>
    <t>= gelbe Felder sind Eingabefelder</t>
  </si>
  <si>
    <r>
      <t xml:space="preserve">Lieferung </t>
    </r>
    <r>
      <rPr>
        <vertAlign val="subscript"/>
        <sz val="11"/>
        <color theme="1"/>
        <rFont val="Calibri"/>
        <family val="2"/>
        <scheme val="minor"/>
      </rPr>
      <t>PV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</si>
  <si>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 überlagerter Zählpunkt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</si>
  <si>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: Zählpunkt allgemeiner Bezug</t>
    </r>
  </si>
  <si>
    <t>Messung der Erzeugungsanlage</t>
  </si>
  <si>
    <t>falls kein Erzeugungszähler vorhanden, sind  ggf. Daten vom Wechselrichter oder Datenlogger  verwenden.</t>
  </si>
  <si>
    <t>Liefervertrag "Wärmepumpe"</t>
  </si>
  <si>
    <t>"Haupt"-Zähler für Lieferung und Bezug</t>
  </si>
  <si>
    <r>
      <rPr>
        <sz val="11"/>
        <color theme="1"/>
        <rFont val="Calibri"/>
        <family val="2"/>
        <scheme val="minor"/>
      </rPr>
      <t xml:space="preserve">falls </t>
    </r>
    <r>
      <rPr>
        <sz val="11"/>
        <color theme="1"/>
        <rFont val="Calibri"/>
        <family val="2"/>
        <scheme val="minor"/>
      </rPr>
      <t>kein</t>
    </r>
    <r>
      <rPr>
        <sz val="11"/>
        <color theme="1"/>
        <rFont val="Calibri"/>
        <family val="2"/>
        <scheme val="minor"/>
      </rPr>
      <t xml:space="preserve"> Zähler Z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vorhanden, in Feld Zählerstand </t>
    </r>
    <r>
      <rPr>
        <vertAlign val="subscript"/>
        <sz val="11"/>
        <color theme="1"/>
        <rFont val="Calibri"/>
        <family val="2"/>
        <scheme val="minor"/>
      </rPr>
      <t>alt</t>
    </r>
    <r>
      <rPr>
        <sz val="11"/>
        <color theme="1"/>
        <rFont val="Calibri"/>
        <family val="2"/>
        <scheme val="minor"/>
      </rPr>
      <t xml:space="preserve"> "0" und in Zählerstand </t>
    </r>
    <r>
      <rPr>
        <vertAlign val="subscript"/>
        <sz val="11"/>
        <color theme="1"/>
        <rFont val="Calibri"/>
        <family val="2"/>
        <scheme val="minor"/>
      </rPr>
      <t>neu</t>
    </r>
    <r>
      <rPr>
        <sz val="11"/>
        <color theme="1"/>
        <rFont val="Calibri"/>
        <family val="2"/>
        <scheme val="minor"/>
      </rPr>
      <t xml:space="preserve"> die Menge der PV-Erzeugung * eintragen. </t>
    </r>
  </si>
  <si>
    <r>
      <t>Zähler Z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oder</t>
    </r>
    <r>
      <rPr>
        <b/>
        <sz val="11"/>
        <color theme="1"/>
        <rFont val="Calibri"/>
        <family val="2"/>
        <scheme val="minor"/>
      </rPr>
      <t xml:space="preserve"> * Wechselrichterdaten 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</si>
  <si>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</si>
  <si>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</si>
  <si>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</si>
  <si>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Abrechnungshilfe für das "Messkonzept 7"</t>
  </si>
  <si>
    <r>
      <t>Zählernr. Z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</t>
    </r>
  </si>
  <si>
    <t>= Bezug (Entnahme; Stadtwerke an Kunde)</t>
  </si>
  <si>
    <t>= Lieferung (Einspeisung / Erzeugung; Kunde an Stadtwerke)</t>
  </si>
  <si>
    <t>Berechnung der Energiemengen</t>
  </si>
  <si>
    <t xml:space="preserve">        </t>
  </si>
  <si>
    <t>Erzeugungsanlage (PV, BHKW…)</t>
  </si>
  <si>
    <t>Lieferung PV ↑ (Überschusseinspeisung)</t>
  </si>
  <si>
    <t>Stromverbrauch Gesamt (Bezug+EV) ↓</t>
  </si>
  <si>
    <t>NT</t>
  </si>
  <si>
    <t>= Niedertarif (Nacht-Tarif)</t>
  </si>
  <si>
    <t>= Hochtarif (Tag-Tarif)</t>
  </si>
  <si>
    <t>HT</t>
  </si>
  <si>
    <r>
      <rPr>
        <b/>
        <sz val="20"/>
        <color theme="1"/>
        <rFont val="Calibri"/>
        <family val="2"/>
        <scheme val="minor"/>
      </rPr>
      <t>Z</t>
    </r>
    <r>
      <rPr>
        <b/>
        <vertAlign val="subscript"/>
        <sz val="20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↑↓</t>
    </r>
  </si>
  <si>
    <r>
      <rPr>
        <b/>
        <sz val="20"/>
        <color theme="1"/>
        <rFont val="Calibri"/>
        <family val="2"/>
        <scheme val="minor"/>
      </rPr>
      <t>Z</t>
    </r>
    <r>
      <rPr>
        <b/>
        <vertAlign val="subscript"/>
        <sz val="20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(↑)↓</t>
    </r>
  </si>
  <si>
    <r>
      <t>Z</t>
    </r>
    <r>
      <rPr>
        <b/>
        <vertAlign val="subscript"/>
        <sz val="20"/>
        <color theme="1"/>
        <rFont val="Calibri"/>
        <family val="2"/>
        <scheme val="minor"/>
      </rPr>
      <t>3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↑</t>
    </r>
  </si>
  <si>
    <r>
      <t>Zählernr. Z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:</t>
    </r>
  </si>
  <si>
    <r>
      <t>Zählernr. Z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:</t>
    </r>
  </si>
  <si>
    <t>Rundsteuer-empfänger</t>
  </si>
  <si>
    <t xml:space="preserve"> HA (Haushalt)</t>
  </si>
  <si>
    <t>Stromverbrauch Wärmepumpe ↓</t>
  </si>
  <si>
    <t>Stromverbrauch Haushalt ↓</t>
  </si>
  <si>
    <t>(Hinweis: ein möglicher Zähler-Überlauf ist in den Berechnungsformeln nicht hinterlegt)</t>
  </si>
  <si>
    <t>Faktor bitte bei Wandlerzähler eingeben.</t>
  </si>
  <si>
    <t>Strombezug Wärmepumpe NT ↓</t>
  </si>
  <si>
    <t>Strombezug Wärmepumpe HT ↓</t>
  </si>
  <si>
    <r>
      <rPr>
        <b/>
        <sz val="11"/>
        <color theme="1"/>
        <rFont val="Calibri"/>
        <family val="2"/>
      </rPr>
      <t>∑ Strom</t>
    </r>
    <r>
      <rPr>
        <b/>
        <sz val="11"/>
        <color theme="1"/>
        <rFont val="Calibri"/>
        <family val="2"/>
        <scheme val="minor"/>
      </rPr>
      <t>bezug Wärmepumpe NT+HT↓</t>
    </r>
  </si>
  <si>
    <t>Strombezug Haushalt NT ↓</t>
  </si>
  <si>
    <t>Strombezug Haushalt HT ↓</t>
  </si>
  <si>
    <t>∑ Strombezug Haushalt NT+HT↓</t>
  </si>
  <si>
    <t>∑ Strombezug gesamt ↓</t>
  </si>
  <si>
    <t>Netzbezug: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</si>
</sst>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vertAlign val="subscript"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/>
    <xf numFmtId="0" fontId="0" fillId="0" borderId="0" xfId="0" quotePrefix="1" applyFont="1"/>
    <xf numFmtId="0" fontId="0" fillId="0" borderId="0" xfId="0" applyFont="1" applyAlignment="1">
      <alignment horizontal="left" indent="2"/>
    </xf>
    <xf numFmtId="0" fontId="0" fillId="0" borderId="0" xfId="0" applyNumberFormat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4" xfId="0" applyNumberFormat="1" applyBorder="1"/>
    <xf numFmtId="14" fontId="0" fillId="0" borderId="4" xfId="0" applyNumberFormat="1" applyBorder="1"/>
    <xf numFmtId="0" fontId="0" fillId="0" borderId="5" xfId="0" applyNumberFormat="1" applyBorder="1"/>
    <xf numFmtId="0" fontId="0" fillId="0" borderId="5" xfId="0" applyBorder="1"/>
    <xf numFmtId="0" fontId="0" fillId="3" borderId="3" xfId="0" applyFill="1" applyBorder="1"/>
    <xf numFmtId="164" fontId="0" fillId="0" borderId="3" xfId="0" applyNumberFormat="1" applyBorder="1"/>
    <xf numFmtId="164" fontId="0" fillId="0" borderId="4" xfId="0" applyNumberFormat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5" xfId="0" applyNumberFormat="1" applyFon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0" fontId="8" fillId="0" borderId="0" xfId="0" applyFont="1"/>
    <xf numFmtId="0" fontId="0" fillId="2" borderId="2" xfId="0" applyFont="1" applyFill="1" applyBorder="1"/>
    <xf numFmtId="164" fontId="0" fillId="2" borderId="5" xfId="0" applyNumberFormat="1" applyFill="1" applyBorder="1"/>
    <xf numFmtId="164" fontId="0" fillId="0" borderId="5" xfId="0" applyNumberFormat="1" applyBorder="1"/>
    <xf numFmtId="164" fontId="0" fillId="4" borderId="5" xfId="0" applyNumberFormat="1" applyFill="1" applyBorder="1"/>
    <xf numFmtId="164" fontId="0" fillId="0" borderId="8" xfId="0" applyNumberFormat="1" applyBorder="1"/>
    <xf numFmtId="0" fontId="0" fillId="0" borderId="9" xfId="0" applyBorder="1"/>
    <xf numFmtId="14" fontId="0" fillId="0" borderId="10" xfId="0" applyNumberFormat="1" applyBorder="1"/>
    <xf numFmtId="164" fontId="0" fillId="2" borderId="10" xfId="0" applyNumberFormat="1" applyFill="1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0" fillId="0" borderId="21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14" fontId="0" fillId="0" borderId="10" xfId="0" quotePrefix="1" applyNumberFormat="1" applyBorder="1" applyAlignment="1">
      <alignment horizontal="left" vertical="center"/>
    </xf>
    <xf numFmtId="0" fontId="0" fillId="0" borderId="4" xfId="0" quotePrefix="1" applyNumberFormat="1" applyBorder="1" applyAlignment="1">
      <alignment horizontal="left" vertical="center"/>
    </xf>
    <xf numFmtId="0" fontId="0" fillId="0" borderId="16" xfId="0" quotePrefix="1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8" borderId="19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1" fontId="1" fillId="6" borderId="2" xfId="0" applyNumberFormat="1" applyFont="1" applyFill="1" applyBorder="1" applyAlignment="1">
      <alignment horizontal="left"/>
    </xf>
    <xf numFmtId="0" fontId="3" fillId="8" borderId="2" xfId="0" applyNumberFormat="1" applyFont="1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1" fontId="0" fillId="8" borderId="11" xfId="0" applyNumberFormat="1" applyFill="1" applyBorder="1" applyAlignment="1">
      <alignment horizontal="left" vertical="center"/>
    </xf>
    <xf numFmtId="1" fontId="0" fillId="8" borderId="13" xfId="0" applyNumberFormat="1" applyFill="1" applyBorder="1" applyAlignment="1">
      <alignment horizontal="left" vertical="center"/>
    </xf>
    <xf numFmtId="1" fontId="0" fillId="8" borderId="18" xfId="0" applyNumberFormat="1" applyFill="1" applyBorder="1" applyAlignment="1">
      <alignment horizontal="left" vertical="center"/>
    </xf>
    <xf numFmtId="1" fontId="0" fillId="8" borderId="15" xfId="0" applyNumberFormat="1" applyFill="1" applyBorder="1" applyAlignment="1">
      <alignment horizontal="left" vertical="center"/>
    </xf>
    <xf numFmtId="0" fontId="0" fillId="0" borderId="0" xfId="0" quotePrefix="1" applyFont="1" applyBorder="1"/>
    <xf numFmtId="0" fontId="2" fillId="0" borderId="0" xfId="0" applyFont="1" applyBorder="1" applyAlignment="1">
      <alignment vertical="center"/>
    </xf>
    <xf numFmtId="0" fontId="0" fillId="0" borderId="0" xfId="0" quotePrefix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8" fillId="0" borderId="0" xfId="0" applyFont="1" applyBorder="1" applyAlignment="1">
      <alignment horizontal="right"/>
    </xf>
    <xf numFmtId="0" fontId="1" fillId="0" borderId="0" xfId="0" applyFont="1" applyBorder="1"/>
    <xf numFmtId="0" fontId="17" fillId="0" borderId="0" xfId="0" applyFont="1" applyBorder="1"/>
    <xf numFmtId="0" fontId="1" fillId="0" borderId="0" xfId="0" applyFont="1" applyBorder="1" applyAlignment="1">
      <alignment vertical="center"/>
    </xf>
    <xf numFmtId="0" fontId="1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5" borderId="10" xfId="0" applyNumberFormat="1" applyFill="1" applyBorder="1" applyAlignment="1" applyProtection="1">
      <alignment horizontal="left" vertical="center"/>
      <protection locked="0"/>
    </xf>
    <xf numFmtId="1" fontId="0" fillId="5" borderId="4" xfId="0" applyNumberFormat="1" applyFill="1" applyBorder="1" applyAlignment="1" applyProtection="1">
      <alignment horizontal="left" vertical="center"/>
      <protection locked="0"/>
    </xf>
    <xf numFmtId="1" fontId="0" fillId="5" borderId="16" xfId="0" applyNumberFormat="1" applyFill="1" applyBorder="1" applyAlignment="1" applyProtection="1">
      <alignment horizontal="left" vertical="center"/>
      <protection locked="0"/>
    </xf>
    <xf numFmtId="1" fontId="0" fillId="5" borderId="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0" fillId="7" borderId="2" xfId="0" quotePrefix="1" applyFont="1" applyFill="1" applyBorder="1" applyAlignment="1" applyProtection="1">
      <alignment horizontal="right"/>
    </xf>
    <xf numFmtId="0" fontId="0" fillId="0" borderId="0" xfId="0" quotePrefix="1" applyFont="1" applyBorder="1" applyAlignment="1">
      <alignment horizontal="right"/>
    </xf>
    <xf numFmtId="0" fontId="19" fillId="0" borderId="22" xfId="0" applyFont="1" applyBorder="1"/>
    <xf numFmtId="0" fontId="20" fillId="0" borderId="23" xfId="0" applyFont="1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0" fillId="0" borderId="26" xfId="0" applyBorder="1"/>
    <xf numFmtId="0" fontId="11" fillId="0" borderId="25" xfId="0" applyFont="1" applyBorder="1"/>
    <xf numFmtId="0" fontId="2" fillId="0" borderId="26" xfId="0" applyFont="1" applyBorder="1" applyAlignment="1">
      <alignment vertical="center"/>
    </xf>
    <xf numFmtId="0" fontId="0" fillId="0" borderId="25" xfId="0" applyBorder="1"/>
    <xf numFmtId="0" fontId="6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1" fillId="0" borderId="25" xfId="0" applyFont="1" applyBorder="1"/>
    <xf numFmtId="0" fontId="21" fillId="0" borderId="25" xfId="0" applyFont="1" applyBorder="1"/>
    <xf numFmtId="0" fontId="1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NumberFormat="1" applyBorder="1"/>
    <xf numFmtId="0" fontId="0" fillId="0" borderId="29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8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5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top" wrapText="1"/>
    </xf>
    <xf numFmtId="0" fontId="0" fillId="5" borderId="33" xfId="0" applyFont="1" applyFill="1" applyBorder="1" applyAlignment="1" applyProtection="1">
      <alignment horizontal="left"/>
      <protection locked="0"/>
    </xf>
    <xf numFmtId="0" fontId="3" fillId="0" borderId="34" xfId="0" applyFont="1" applyBorder="1"/>
    <xf numFmtId="0" fontId="3" fillId="0" borderId="35" xfId="0" applyFont="1" applyBorder="1"/>
    <xf numFmtId="0" fontId="0" fillId="0" borderId="36" xfId="0" applyFont="1" applyBorder="1"/>
    <xf numFmtId="0" fontId="3" fillId="0" borderId="25" xfId="0" applyFont="1" applyBorder="1" applyAlignment="1">
      <alignment horizontal="left"/>
    </xf>
    <xf numFmtId="0" fontId="24" fillId="0" borderId="0" xfId="0" applyFont="1" applyBorder="1"/>
    <xf numFmtId="0" fontId="17" fillId="3" borderId="3" xfId="0" applyFont="1" applyFill="1" applyBorder="1" applyAlignment="1">
      <alignment horizontal="left"/>
    </xf>
    <xf numFmtId="164" fontId="0" fillId="8" borderId="19" xfId="0" applyNumberFormat="1" applyFill="1" applyBorder="1" applyAlignment="1">
      <alignment horizontal="left"/>
    </xf>
    <xf numFmtId="164" fontId="0" fillId="8" borderId="20" xfId="0" applyNumberFormat="1" applyFill="1" applyBorder="1" applyAlignment="1">
      <alignment horizontal="left"/>
    </xf>
    <xf numFmtId="164" fontId="1" fillId="6" borderId="19" xfId="0" applyNumberFormat="1" applyFont="1" applyFill="1" applyBorder="1" applyAlignment="1">
      <alignment horizontal="left"/>
    </xf>
    <xf numFmtId="164" fontId="1" fillId="6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164" fontId="0" fillId="0" borderId="19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1" fillId="3" borderId="19" xfId="0" applyNumberFormat="1" applyFont="1" applyFill="1" applyBorder="1" applyAlignment="1">
      <alignment horizontal="left"/>
    </xf>
    <xf numFmtId="164" fontId="1" fillId="3" borderId="20" xfId="0" applyNumberFormat="1" applyFont="1" applyFill="1" applyBorder="1" applyAlignment="1">
      <alignment horizontal="left"/>
    </xf>
    <xf numFmtId="164" fontId="0" fillId="6" borderId="19" xfId="0" applyNumberFormat="1" applyFont="1" applyFill="1" applyBorder="1" applyAlignment="1">
      <alignment horizontal="left"/>
    </xf>
    <xf numFmtId="164" fontId="0" fillId="3" borderId="19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 vertical="top" wrapText="1"/>
    </xf>
    <xf numFmtId="1" fontId="0" fillId="5" borderId="10" xfId="0" applyNumberFormat="1" applyFill="1" applyBorder="1" applyAlignment="1" applyProtection="1">
      <alignment horizontal="left" vertical="center"/>
      <protection locked="0"/>
    </xf>
    <xf numFmtId="1" fontId="0" fillId="5" borderId="4" xfId="0" applyNumberFormat="1" applyFill="1" applyBorder="1" applyAlignment="1" applyProtection="1">
      <alignment horizontal="left" vertical="center"/>
      <protection locked="0"/>
    </xf>
    <xf numFmtId="1" fontId="0" fillId="5" borderId="16" xfId="0" applyNumberFormat="1" applyFill="1" applyBorder="1" applyAlignment="1" applyProtection="1">
      <alignment horizontal="left" vertical="center"/>
      <protection locked="0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1"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9</xdr:row>
      <xdr:rowOff>171450</xdr:rowOff>
    </xdr:from>
    <xdr:to>
      <xdr:col>11</xdr:col>
      <xdr:colOff>0</xdr:colOff>
      <xdr:row>9</xdr:row>
      <xdr:rowOff>171450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92CE0D22-3F29-4F19-A410-6C10E60E2686}"/>
            </a:ext>
          </a:extLst>
        </xdr:cNvPr>
        <xdr:cNvCxnSpPr/>
      </xdr:nvCxnSpPr>
      <xdr:spPr>
        <a:xfrm>
          <a:off x="11430" y="2066925"/>
          <a:ext cx="1058037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628651</xdr:colOff>
      <xdr:row>8</xdr:row>
      <xdr:rowOff>38100</xdr:rowOff>
    </xdr:from>
    <xdr:to>
      <xdr:col>2</xdr:col>
      <xdr:colOff>152400</xdr:colOff>
      <xdr:row>11</xdr:row>
      <xdr:rowOff>66675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7D704234-5646-4720-9D22-6B85EFA31E83}"/>
            </a:ext>
          </a:extLst>
        </xdr:cNvPr>
        <xdr:cNvSpPr/>
      </xdr:nvSpPr>
      <xdr:spPr>
        <a:xfrm>
          <a:off x="628651" y="1743075"/>
          <a:ext cx="2114549" cy="6572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50" i="1">
              <a:solidFill>
                <a:schemeClr val="tx1"/>
              </a:solidFill>
            </a:rPr>
            <a:t>Netz der</a:t>
          </a:r>
          <a:r>
            <a:rPr lang="de-DE" sz="1050" i="1" baseline="0">
              <a:solidFill>
                <a:schemeClr val="tx1"/>
              </a:solidFill>
            </a:rPr>
            <a:t> Stadtwerke Ahaus</a:t>
          </a:r>
          <a:br>
            <a:rPr lang="de-DE" sz="1050">
              <a:solidFill>
                <a:schemeClr val="tx1"/>
              </a:solidFill>
            </a:rPr>
          </a:br>
          <a:r>
            <a:rPr lang="de-DE" sz="1050">
              <a:solidFill>
                <a:schemeClr val="tx1"/>
              </a:solidFill>
            </a:rPr>
            <a:t>------------</a:t>
          </a:r>
          <a:r>
            <a:rPr lang="de-DE" sz="1050" baseline="0">
              <a:solidFill>
                <a:schemeClr val="tx1"/>
              </a:solidFill>
            </a:rPr>
            <a:t> Eigentumsgrenze ---------</a:t>
          </a:r>
          <a:br>
            <a:rPr lang="de-DE" sz="1050" baseline="0">
              <a:solidFill>
                <a:schemeClr val="tx1"/>
              </a:solidFill>
            </a:rPr>
          </a:br>
          <a:r>
            <a:rPr lang="de-DE" sz="1050" i="1" baseline="0">
              <a:solidFill>
                <a:schemeClr val="tx1"/>
              </a:solidFill>
            </a:rPr>
            <a:t>Kundeneigenes Netz</a:t>
          </a:r>
          <a:endParaRPr lang="de-DE" sz="1050" i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46051</xdr:colOff>
      <xdr:row>34</xdr:row>
      <xdr:rowOff>15240</xdr:rowOff>
    </xdr:from>
    <xdr:to>
      <xdr:col>3</xdr:col>
      <xdr:colOff>762000</xdr:colOff>
      <xdr:row>38</xdr:row>
      <xdr:rowOff>2157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69343D16-FE1A-42F7-ADB8-4B5356DB395E}"/>
            </a:ext>
          </a:extLst>
        </xdr:cNvPr>
        <xdr:cNvSpPr/>
      </xdr:nvSpPr>
      <xdr:spPr>
        <a:xfrm>
          <a:off x="1627201" y="6997065"/>
          <a:ext cx="715949" cy="7108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700">
              <a:solidFill>
                <a:schemeClr val="tx1"/>
              </a:solidFill>
            </a:rPr>
            <a:t>PV</a:t>
          </a:r>
        </a:p>
      </xdr:txBody>
    </xdr:sp>
    <xdr:clientData/>
  </xdr:twoCellAnchor>
  <xdr:twoCellAnchor>
    <xdr:from>
      <xdr:col>8</xdr:col>
      <xdr:colOff>46051</xdr:colOff>
      <xdr:row>34</xdr:row>
      <xdr:rowOff>19050</xdr:rowOff>
    </xdr:from>
    <xdr:to>
      <xdr:col>8</xdr:col>
      <xdr:colOff>754380</xdr:colOff>
      <xdr:row>38</xdr:row>
      <xdr:rowOff>2157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A691C5CC-1F9F-4F37-B2C7-BCA7B5BAAFC4}"/>
            </a:ext>
          </a:extLst>
        </xdr:cNvPr>
        <xdr:cNvSpPr/>
      </xdr:nvSpPr>
      <xdr:spPr>
        <a:xfrm>
          <a:off x="8666176" y="7458075"/>
          <a:ext cx="708329" cy="7451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700">
              <a:solidFill>
                <a:schemeClr val="tx1"/>
              </a:solidFill>
            </a:rPr>
            <a:t>WP</a:t>
          </a:r>
        </a:p>
      </xdr:txBody>
    </xdr:sp>
    <xdr:clientData/>
  </xdr:twoCellAnchor>
  <xdr:twoCellAnchor>
    <xdr:from>
      <xdr:col>3</xdr:col>
      <xdr:colOff>381000</xdr:colOff>
      <xdr:row>7</xdr:row>
      <xdr:rowOff>190500</xdr:rowOff>
    </xdr:from>
    <xdr:to>
      <xdr:col>3</xdr:col>
      <xdr:colOff>404978</xdr:colOff>
      <xdr:row>34</xdr:row>
      <xdr:rowOff>28575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8977E1D9-8920-4882-982E-45C4C9902239}"/>
            </a:ext>
          </a:extLst>
        </xdr:cNvPr>
        <xdr:cNvCxnSpPr/>
      </xdr:nvCxnSpPr>
      <xdr:spPr>
        <a:xfrm flipH="1" flipV="1">
          <a:off x="4248150" y="1828800"/>
          <a:ext cx="23978" cy="5638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11</xdr:row>
      <xdr:rowOff>1905</xdr:rowOff>
    </xdr:from>
    <xdr:to>
      <xdr:col>3</xdr:col>
      <xdr:colOff>638175</xdr:colOff>
      <xdr:row>15</xdr:row>
      <xdr:rowOff>1905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1F4AA3C3-8779-4919-81CF-A3EC6A119CBE}"/>
            </a:ext>
          </a:extLst>
        </xdr:cNvPr>
        <xdr:cNvGrpSpPr/>
      </xdr:nvGrpSpPr>
      <xdr:grpSpPr>
        <a:xfrm>
          <a:off x="4084320" y="2316480"/>
          <a:ext cx="478155" cy="857250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9459AEF4-7EB0-4B8C-A8D8-BF18CE6F0BFC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1EA88CFB-6B19-4131-B4FF-3A8EFEEB6B42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152386</xdr:colOff>
      <xdr:row>18</xdr:row>
      <xdr:rowOff>1905</xdr:rowOff>
    </xdr:from>
    <xdr:to>
      <xdr:col>3</xdr:col>
      <xdr:colOff>626760</xdr:colOff>
      <xdr:row>22</xdr:row>
      <xdr:rowOff>4827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8E9FA6EE-8AB5-410E-82CD-733A1953FA56}"/>
            </a:ext>
          </a:extLst>
        </xdr:cNvPr>
        <xdr:cNvGrpSpPr/>
      </xdr:nvGrpSpPr>
      <xdr:grpSpPr>
        <a:xfrm>
          <a:off x="4076686" y="3745230"/>
          <a:ext cx="474374" cy="869697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11" name="Rechteck 10">
            <a:extLst>
              <a:ext uri="{FF2B5EF4-FFF2-40B4-BE49-F238E27FC236}">
                <a16:creationId xmlns:a16="http://schemas.microsoft.com/office/drawing/2014/main" id="{DE2CE5AF-16D7-4572-AE23-828ABC1C9D29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9446949F-5D01-4E9A-8370-93FCDBEF7A05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408637</xdr:colOff>
      <xdr:row>28</xdr:row>
      <xdr:rowOff>173355</xdr:rowOff>
    </xdr:from>
    <xdr:to>
      <xdr:col>8</xdr:col>
      <xdr:colOff>408637</xdr:colOff>
      <xdr:row>28</xdr:row>
      <xdr:rowOff>173355</xdr:rowOff>
    </xdr:to>
    <xdr:cxnSp macro="">
      <xdr:nvCxnSpPr>
        <xdr:cNvPr id="28" name="Gerader Verbinder 27">
          <a:extLst>
            <a:ext uri="{FF2B5EF4-FFF2-40B4-BE49-F238E27FC236}">
              <a16:creationId xmlns:a16="http://schemas.microsoft.com/office/drawing/2014/main" id="{AB3D28BF-4DF4-4F26-BB4D-331E6C9D1B1F}"/>
            </a:ext>
          </a:extLst>
        </xdr:cNvPr>
        <xdr:cNvCxnSpPr>
          <a:stCxn id="24" idx="0"/>
          <a:endCxn id="24" idx="0"/>
        </xdr:cNvCxnSpPr>
      </xdr:nvCxnSpPr>
      <xdr:spPr>
        <a:xfrm>
          <a:off x="5942662" y="552640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400216</xdr:colOff>
      <xdr:row>17</xdr:row>
      <xdr:rowOff>0</xdr:rowOff>
    </xdr:from>
    <xdr:to>
      <xdr:col>8</xdr:col>
      <xdr:colOff>419100</xdr:colOff>
      <xdr:row>34</xdr:row>
      <xdr:rowOff>15240</xdr:rowOff>
    </xdr:to>
    <xdr:cxnSp macro="">
      <xdr:nvCxnSpPr>
        <xdr:cNvPr id="45" name="Gerader Verbinder 44">
          <a:extLst>
            <a:ext uri="{FF2B5EF4-FFF2-40B4-BE49-F238E27FC236}">
              <a16:creationId xmlns:a16="http://schemas.microsoft.com/office/drawing/2014/main" id="{C15948AE-F405-477E-B210-84AB1182FC01}"/>
            </a:ext>
          </a:extLst>
        </xdr:cNvPr>
        <xdr:cNvCxnSpPr>
          <a:stCxn id="21" idx="0"/>
        </xdr:cNvCxnSpPr>
      </xdr:nvCxnSpPr>
      <xdr:spPr>
        <a:xfrm flipV="1">
          <a:off x="9020341" y="3848100"/>
          <a:ext cx="18884" cy="36061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17</xdr:row>
      <xdr:rowOff>1905</xdr:rowOff>
    </xdr:from>
    <xdr:to>
      <xdr:col>8</xdr:col>
      <xdr:colOff>420220</xdr:colOff>
      <xdr:row>17</xdr:row>
      <xdr:rowOff>1905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0632B361-4DE5-45DB-8473-4C9F92F76426}"/>
            </a:ext>
          </a:extLst>
        </xdr:cNvPr>
        <xdr:cNvCxnSpPr/>
      </xdr:nvCxnSpPr>
      <xdr:spPr>
        <a:xfrm flipH="1">
          <a:off x="3600450" y="3545205"/>
          <a:ext cx="452549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28</xdr:row>
      <xdr:rowOff>180975</xdr:rowOff>
    </xdr:from>
    <xdr:to>
      <xdr:col>10</xdr:col>
      <xdr:colOff>142904</xdr:colOff>
      <xdr:row>31</xdr:row>
      <xdr:rowOff>168657</xdr:rowOff>
    </xdr:to>
    <xdr:sp macro="" textlink="">
      <xdr:nvSpPr>
        <xdr:cNvPr id="57" name="Rechteck 56">
          <a:extLst>
            <a:ext uri="{FF2B5EF4-FFF2-40B4-BE49-F238E27FC236}">
              <a16:creationId xmlns:a16="http://schemas.microsoft.com/office/drawing/2014/main" id="{87FF2B83-428F-4EBD-9850-51E23030F765}"/>
            </a:ext>
          </a:extLst>
        </xdr:cNvPr>
        <xdr:cNvSpPr/>
      </xdr:nvSpPr>
      <xdr:spPr>
        <a:xfrm>
          <a:off x="9496425" y="6391275"/>
          <a:ext cx="466754" cy="73063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RSE</a:t>
          </a:r>
        </a:p>
      </xdr:txBody>
    </xdr:sp>
    <xdr:clientData/>
  </xdr:twoCellAnchor>
  <xdr:twoCellAnchor>
    <xdr:from>
      <xdr:col>8</xdr:col>
      <xdr:colOff>169545</xdr:colOff>
      <xdr:row>28</xdr:row>
      <xdr:rowOff>169545</xdr:rowOff>
    </xdr:from>
    <xdr:to>
      <xdr:col>8</xdr:col>
      <xdr:colOff>636299</xdr:colOff>
      <xdr:row>31</xdr:row>
      <xdr:rowOff>170562</xdr:rowOff>
    </xdr:to>
    <xdr:grpSp>
      <xdr:nvGrpSpPr>
        <xdr:cNvPr id="42" name="Gruppieren 41">
          <a:extLst>
            <a:ext uri="{FF2B5EF4-FFF2-40B4-BE49-F238E27FC236}">
              <a16:creationId xmlns:a16="http://schemas.microsoft.com/office/drawing/2014/main" id="{94C7FEF0-93F3-4859-9ED4-8A0E255F9593}"/>
            </a:ext>
          </a:extLst>
        </xdr:cNvPr>
        <xdr:cNvGrpSpPr/>
      </xdr:nvGrpSpPr>
      <xdr:grpSpPr>
        <a:xfrm>
          <a:off x="8446770" y="5922645"/>
          <a:ext cx="466754" cy="743967"/>
          <a:chOff x="5701665" y="5522595"/>
          <a:chExt cx="462944" cy="543942"/>
        </a:xfrm>
        <a:solidFill>
          <a:schemeClr val="bg1"/>
        </a:solidFill>
      </xdr:grpSpPr>
      <xdr:sp macro="" textlink="">
        <xdr:nvSpPr>
          <xdr:cNvPr id="24" name="Rechteck 23">
            <a:extLst>
              <a:ext uri="{FF2B5EF4-FFF2-40B4-BE49-F238E27FC236}">
                <a16:creationId xmlns:a16="http://schemas.microsoft.com/office/drawing/2014/main" id="{49F06B13-6980-4141-9050-25FBCCDD14D9}"/>
              </a:ext>
            </a:extLst>
          </xdr:cNvPr>
          <xdr:cNvSpPr/>
        </xdr:nvSpPr>
        <xdr:spPr>
          <a:xfrm>
            <a:off x="5701665" y="5526405"/>
            <a:ext cx="462944" cy="540132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endParaRPr lang="de-DE" sz="1100">
              <a:solidFill>
                <a:schemeClr val="tx1"/>
              </a:solidFill>
            </a:endParaRPr>
          </a:p>
        </xdr:txBody>
      </xdr:sp>
      <xdr:cxnSp macro="">
        <xdr:nvCxnSpPr>
          <xdr:cNvPr id="30" name="Gerader Verbinder 29">
            <a:extLst>
              <a:ext uri="{FF2B5EF4-FFF2-40B4-BE49-F238E27FC236}">
                <a16:creationId xmlns:a16="http://schemas.microsoft.com/office/drawing/2014/main" id="{E2EEC8DB-3E73-4828-AD80-A23CBEA45EA0}"/>
              </a:ext>
            </a:extLst>
          </xdr:cNvPr>
          <xdr:cNvCxnSpPr>
            <a:stCxn id="24" idx="0"/>
          </xdr:cNvCxnSpPr>
        </xdr:nvCxnSpPr>
        <xdr:spPr>
          <a:xfrm>
            <a:off x="5936947" y="5522595"/>
            <a:ext cx="0" cy="146685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Gerader Verbinder 30">
            <a:extLst>
              <a:ext uri="{FF2B5EF4-FFF2-40B4-BE49-F238E27FC236}">
                <a16:creationId xmlns:a16="http://schemas.microsoft.com/office/drawing/2014/main" id="{AA6B3F4C-F637-4045-9429-3E590A9E3AAD}"/>
              </a:ext>
            </a:extLst>
          </xdr:cNvPr>
          <xdr:cNvCxnSpPr/>
        </xdr:nvCxnSpPr>
        <xdr:spPr>
          <a:xfrm rot="5400000" flipH="1">
            <a:off x="6018848" y="5590222"/>
            <a:ext cx="0" cy="153315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621C992F-0F43-423A-A11F-47B5339E5E20}"/>
              </a:ext>
            </a:extLst>
          </xdr:cNvPr>
          <xdr:cNvCxnSpPr/>
        </xdr:nvCxnSpPr>
        <xdr:spPr>
          <a:xfrm>
            <a:off x="5932170" y="5886449"/>
            <a:ext cx="0" cy="180000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Gerader Verbinder 38">
            <a:extLst>
              <a:ext uri="{FF2B5EF4-FFF2-40B4-BE49-F238E27FC236}">
                <a16:creationId xmlns:a16="http://schemas.microsoft.com/office/drawing/2014/main" id="{CD1696F9-2628-42FC-8439-6641BCFA7559}"/>
              </a:ext>
            </a:extLst>
          </xdr:cNvPr>
          <xdr:cNvCxnSpPr/>
        </xdr:nvCxnSpPr>
        <xdr:spPr>
          <a:xfrm flipV="1">
            <a:off x="5930265" y="5625465"/>
            <a:ext cx="108955" cy="270510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636299</xdr:colOff>
      <xdr:row>30</xdr:row>
      <xdr:rowOff>115509</xdr:rowOff>
    </xdr:from>
    <xdr:to>
      <xdr:col>9</xdr:col>
      <xdr:colOff>57150</xdr:colOff>
      <xdr:row>30</xdr:row>
      <xdr:rowOff>117666</xdr:rowOff>
    </xdr:to>
    <xdr:cxnSp macro="">
      <xdr:nvCxnSpPr>
        <xdr:cNvPr id="59" name="Gerader Verbinder 58">
          <a:extLst>
            <a:ext uri="{FF2B5EF4-FFF2-40B4-BE49-F238E27FC236}">
              <a16:creationId xmlns:a16="http://schemas.microsoft.com/office/drawing/2014/main" id="{3EA91A47-9804-4E2E-AD51-5A2AF960B2CB}"/>
            </a:ext>
          </a:extLst>
        </xdr:cNvPr>
        <xdr:cNvCxnSpPr>
          <a:stCxn id="24" idx="3"/>
          <a:endCxn id="57" idx="1"/>
        </xdr:cNvCxnSpPr>
      </xdr:nvCxnSpPr>
      <xdr:spPr>
        <a:xfrm>
          <a:off x="9313574" y="6754434"/>
          <a:ext cx="182851" cy="21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23</xdr:row>
      <xdr:rowOff>19051</xdr:rowOff>
    </xdr:from>
    <xdr:to>
      <xdr:col>1</xdr:col>
      <xdr:colOff>302896</xdr:colOff>
      <xdr:row>23</xdr:row>
      <xdr:rowOff>169228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E513EFB8-8E6E-4655-851B-A55A81A2934D}"/>
            </a:ext>
          </a:extLst>
        </xdr:cNvPr>
        <xdr:cNvGrpSpPr/>
      </xdr:nvGrpSpPr>
      <xdr:grpSpPr>
        <a:xfrm>
          <a:off x="1000126" y="4819651"/>
          <a:ext cx="179070" cy="150177"/>
          <a:chOff x="76201" y="7901941"/>
          <a:chExt cx="161925" cy="159702"/>
        </a:xfrm>
      </xdr:grpSpPr>
      <xdr:sp macro="" textlink="">
        <xdr:nvSpPr>
          <xdr:cNvPr id="77" name="Ellipse 76">
            <a:extLst>
              <a:ext uri="{FF2B5EF4-FFF2-40B4-BE49-F238E27FC236}">
                <a16:creationId xmlns:a16="http://schemas.microsoft.com/office/drawing/2014/main" id="{AFDE5CC1-4A3F-41D5-AAB8-4CEE0FBE5B23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78" name="Gerader Verbinder 77">
            <a:extLst>
              <a:ext uri="{FF2B5EF4-FFF2-40B4-BE49-F238E27FC236}">
                <a16:creationId xmlns:a16="http://schemas.microsoft.com/office/drawing/2014/main" id="{9EEDF7CF-2869-42BB-8111-ED2BCC166F1D}"/>
              </a:ext>
            </a:extLst>
          </xdr:cNvPr>
          <xdr:cNvCxnSpPr>
            <a:stCxn id="77" idx="3"/>
            <a:endCxn id="77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Gerader Verbinder 78">
            <a:extLst>
              <a:ext uri="{FF2B5EF4-FFF2-40B4-BE49-F238E27FC236}">
                <a16:creationId xmlns:a16="http://schemas.microsoft.com/office/drawing/2014/main" id="{99E19F7C-F809-41D4-8986-F4448C3C10CF}"/>
              </a:ext>
            </a:extLst>
          </xdr:cNvPr>
          <xdr:cNvCxnSpPr>
            <a:stCxn id="77" idx="1"/>
            <a:endCxn id="77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129541</xdr:colOff>
      <xdr:row>24</xdr:row>
      <xdr:rowOff>15241</xdr:rowOff>
    </xdr:from>
    <xdr:to>
      <xdr:col>1</xdr:col>
      <xdr:colOff>293371</xdr:colOff>
      <xdr:row>24</xdr:row>
      <xdr:rowOff>173038</xdr:rowOff>
    </xdr:to>
    <xdr:grpSp>
      <xdr:nvGrpSpPr>
        <xdr:cNvPr id="80" name="Gruppieren 79">
          <a:extLst>
            <a:ext uri="{FF2B5EF4-FFF2-40B4-BE49-F238E27FC236}">
              <a16:creationId xmlns:a16="http://schemas.microsoft.com/office/drawing/2014/main" id="{DA92FD8F-D528-45B1-B45F-50F7A4305ACE}"/>
            </a:ext>
          </a:extLst>
        </xdr:cNvPr>
        <xdr:cNvGrpSpPr/>
      </xdr:nvGrpSpPr>
      <xdr:grpSpPr>
        <a:xfrm>
          <a:off x="1005841" y="5006341"/>
          <a:ext cx="163830" cy="157797"/>
          <a:chOff x="76201" y="7901941"/>
          <a:chExt cx="161925" cy="159702"/>
        </a:xfrm>
      </xdr:grpSpPr>
      <xdr:sp macro="" textlink="">
        <xdr:nvSpPr>
          <xdr:cNvPr id="82" name="Ellipse 81">
            <a:extLst>
              <a:ext uri="{FF2B5EF4-FFF2-40B4-BE49-F238E27FC236}">
                <a16:creationId xmlns:a16="http://schemas.microsoft.com/office/drawing/2014/main" id="{A2A26EDC-D2C7-4E0A-BEBF-7FC77E67D30B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930D4EF8-BDCD-4D09-8B55-F73D8D1E2A16}"/>
              </a:ext>
            </a:extLst>
          </xdr:cNvPr>
          <xdr:cNvCxnSpPr>
            <a:stCxn id="82" idx="3"/>
            <a:endCxn id="82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Gerader Verbinder 84">
            <a:extLst>
              <a:ext uri="{FF2B5EF4-FFF2-40B4-BE49-F238E27FC236}">
                <a16:creationId xmlns:a16="http://schemas.microsoft.com/office/drawing/2014/main" id="{67A53502-E813-4EF8-BCD0-AC149F5FBB45}"/>
              </a:ext>
            </a:extLst>
          </xdr:cNvPr>
          <xdr:cNvCxnSpPr>
            <a:stCxn id="82" idx="1"/>
            <a:endCxn id="82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129541</xdr:colOff>
      <xdr:row>25</xdr:row>
      <xdr:rowOff>15241</xdr:rowOff>
    </xdr:from>
    <xdr:to>
      <xdr:col>1</xdr:col>
      <xdr:colOff>293371</xdr:colOff>
      <xdr:row>25</xdr:row>
      <xdr:rowOff>173038</xdr:rowOff>
    </xdr:to>
    <xdr:grpSp>
      <xdr:nvGrpSpPr>
        <xdr:cNvPr id="96" name="Gruppieren 95">
          <a:extLst>
            <a:ext uri="{FF2B5EF4-FFF2-40B4-BE49-F238E27FC236}">
              <a16:creationId xmlns:a16="http://schemas.microsoft.com/office/drawing/2014/main" id="{3EC61A9B-CF61-4B0E-9DF5-FE7B4291883F}"/>
            </a:ext>
          </a:extLst>
        </xdr:cNvPr>
        <xdr:cNvGrpSpPr/>
      </xdr:nvGrpSpPr>
      <xdr:grpSpPr>
        <a:xfrm>
          <a:off x="1005841" y="5196841"/>
          <a:ext cx="163830" cy="157797"/>
          <a:chOff x="76201" y="7901941"/>
          <a:chExt cx="161925" cy="159702"/>
        </a:xfrm>
      </xdr:grpSpPr>
      <xdr:sp macro="" textlink="">
        <xdr:nvSpPr>
          <xdr:cNvPr id="97" name="Ellipse 96">
            <a:extLst>
              <a:ext uri="{FF2B5EF4-FFF2-40B4-BE49-F238E27FC236}">
                <a16:creationId xmlns:a16="http://schemas.microsoft.com/office/drawing/2014/main" id="{C0C7C790-CEBF-42DD-ABBC-983D15F9337D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98" name="Gerader Verbinder 97">
            <a:extLst>
              <a:ext uri="{FF2B5EF4-FFF2-40B4-BE49-F238E27FC236}">
                <a16:creationId xmlns:a16="http://schemas.microsoft.com/office/drawing/2014/main" id="{525EC5FA-9E6E-493A-8BA5-FAF708DE8204}"/>
              </a:ext>
            </a:extLst>
          </xdr:cNvPr>
          <xdr:cNvCxnSpPr>
            <a:stCxn id="97" idx="3"/>
            <a:endCxn id="97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Gerader Verbinder 98">
            <a:extLst>
              <a:ext uri="{FF2B5EF4-FFF2-40B4-BE49-F238E27FC236}">
                <a16:creationId xmlns:a16="http://schemas.microsoft.com/office/drawing/2014/main" id="{F9E8A48F-81DA-4ABC-8292-8E6D9053FC6D}"/>
              </a:ext>
            </a:extLst>
          </xdr:cNvPr>
          <xdr:cNvCxnSpPr>
            <a:stCxn id="97" idx="1"/>
            <a:endCxn id="97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81915</xdr:colOff>
      <xdr:row>22</xdr:row>
      <xdr:rowOff>0</xdr:rowOff>
    </xdr:from>
    <xdr:to>
      <xdr:col>0</xdr:col>
      <xdr:colOff>800100</xdr:colOff>
      <xdr:row>27</xdr:row>
      <xdr:rowOff>0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558BC3F9-5975-4719-B711-E3037F87CC21}"/>
            </a:ext>
          </a:extLst>
        </xdr:cNvPr>
        <xdr:cNvSpPr/>
      </xdr:nvSpPr>
      <xdr:spPr>
        <a:xfrm>
          <a:off x="81915" y="4610100"/>
          <a:ext cx="718185" cy="1047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Verbrauchs-</a:t>
          </a:r>
          <a:br>
            <a:rPr lang="de-DE" sz="1100">
              <a:solidFill>
                <a:schemeClr val="tx1"/>
              </a:solidFill>
            </a:rPr>
          </a:br>
          <a:r>
            <a:rPr lang="de-DE" sz="1100">
              <a:solidFill>
                <a:schemeClr val="tx1"/>
              </a:solidFill>
            </a:rPr>
            <a:t>stellen</a:t>
          </a:r>
          <a:r>
            <a:rPr lang="de-DE" sz="1100" baseline="0">
              <a:solidFill>
                <a:schemeClr val="tx1"/>
              </a:solidFill>
            </a:rPr>
            <a:t> des</a:t>
          </a:r>
          <a:br>
            <a:rPr lang="de-DE" sz="1100" baseline="0">
              <a:solidFill>
                <a:schemeClr val="tx1"/>
              </a:solidFill>
            </a:rPr>
          </a:br>
          <a:r>
            <a:rPr lang="de-DE" sz="1100" baseline="0">
              <a:solidFill>
                <a:schemeClr val="tx1"/>
              </a:solidFill>
            </a:rPr>
            <a:t>Kunden</a:t>
          </a:r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590550</xdr:colOff>
      <xdr:row>23</xdr:row>
      <xdr:rowOff>95250</xdr:rowOff>
    </xdr:from>
    <xdr:to>
      <xdr:col>1</xdr:col>
      <xdr:colOff>781050</xdr:colOff>
      <xdr:row>23</xdr:row>
      <xdr:rowOff>95250</xdr:rowOff>
    </xdr:to>
    <xdr:cxnSp macro="">
      <xdr:nvCxnSpPr>
        <xdr:cNvPr id="36" name="Gerader Verbinder 35">
          <a:extLst>
            <a:ext uri="{FF2B5EF4-FFF2-40B4-BE49-F238E27FC236}">
              <a16:creationId xmlns:a16="http://schemas.microsoft.com/office/drawing/2014/main" id="{016FA0F9-2501-4E29-ABE4-F6EB685395BD}"/>
            </a:ext>
          </a:extLst>
        </xdr:cNvPr>
        <xdr:cNvCxnSpPr/>
      </xdr:nvCxnSpPr>
      <xdr:spPr>
        <a:xfrm flipH="1">
          <a:off x="1381125" y="472440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529590</xdr:colOff>
      <xdr:row>23</xdr:row>
      <xdr:rowOff>91440</xdr:rowOff>
    </xdr:from>
    <xdr:to>
      <xdr:col>1</xdr:col>
      <xdr:colOff>1057275</xdr:colOff>
      <xdr:row>23</xdr:row>
      <xdr:rowOff>91440</xdr:rowOff>
    </xdr:to>
    <xdr:cxnSp macro="">
      <xdr:nvCxnSpPr>
        <xdr:cNvPr id="101" name="Gerader Verbinder 100">
          <a:extLst>
            <a:ext uri="{FF2B5EF4-FFF2-40B4-BE49-F238E27FC236}">
              <a16:creationId xmlns:a16="http://schemas.microsoft.com/office/drawing/2014/main" id="{6D527F1C-A457-45C6-83A8-163419442582}"/>
            </a:ext>
          </a:extLst>
        </xdr:cNvPr>
        <xdr:cNvCxnSpPr/>
      </xdr:nvCxnSpPr>
      <xdr:spPr>
        <a:xfrm flipH="1">
          <a:off x="1348740" y="5892165"/>
          <a:ext cx="5276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24</xdr:row>
      <xdr:rowOff>95250</xdr:rowOff>
    </xdr:from>
    <xdr:to>
      <xdr:col>3</xdr:col>
      <xdr:colOff>396242</xdr:colOff>
      <xdr:row>24</xdr:row>
      <xdr:rowOff>97156</xdr:rowOff>
    </xdr:to>
    <xdr:cxnSp macro="">
      <xdr:nvCxnSpPr>
        <xdr:cNvPr id="102" name="Gerader Verbinder 101">
          <a:extLst>
            <a:ext uri="{FF2B5EF4-FFF2-40B4-BE49-F238E27FC236}">
              <a16:creationId xmlns:a16="http://schemas.microsoft.com/office/drawing/2014/main" id="{36C152F3-F821-4D30-8802-11B732047E6D}"/>
            </a:ext>
          </a:extLst>
        </xdr:cNvPr>
        <xdr:cNvCxnSpPr/>
      </xdr:nvCxnSpPr>
      <xdr:spPr>
        <a:xfrm flipH="1" flipV="1">
          <a:off x="1371600" y="6086475"/>
          <a:ext cx="2234567" cy="19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25</xdr:row>
      <xdr:rowOff>91440</xdr:rowOff>
    </xdr:from>
    <xdr:to>
      <xdr:col>1</xdr:col>
      <xdr:colOff>1059180</xdr:colOff>
      <xdr:row>25</xdr:row>
      <xdr:rowOff>91440</xdr:rowOff>
    </xdr:to>
    <xdr:cxnSp macro="">
      <xdr:nvCxnSpPr>
        <xdr:cNvPr id="109" name="Gerader Verbinder 108">
          <a:extLst>
            <a:ext uri="{FF2B5EF4-FFF2-40B4-BE49-F238E27FC236}">
              <a16:creationId xmlns:a16="http://schemas.microsoft.com/office/drawing/2014/main" id="{CE2F11DB-180C-4A1B-98A8-603DC169ACD1}"/>
            </a:ext>
          </a:extLst>
        </xdr:cNvPr>
        <xdr:cNvCxnSpPr/>
      </xdr:nvCxnSpPr>
      <xdr:spPr>
        <a:xfrm flipH="1">
          <a:off x="1362075" y="6273165"/>
          <a:ext cx="516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23</xdr:row>
      <xdr:rowOff>97155</xdr:rowOff>
    </xdr:from>
    <xdr:to>
      <xdr:col>1</xdr:col>
      <xdr:colOff>1057275</xdr:colOff>
      <xdr:row>25</xdr:row>
      <xdr:rowOff>97155</xdr:rowOff>
    </xdr:to>
    <xdr:cxnSp macro="">
      <xdr:nvCxnSpPr>
        <xdr:cNvPr id="38" name="Gerader Verbinder 37">
          <a:extLst>
            <a:ext uri="{FF2B5EF4-FFF2-40B4-BE49-F238E27FC236}">
              <a16:creationId xmlns:a16="http://schemas.microsoft.com/office/drawing/2014/main" id="{8DA330ED-39FF-416B-A889-18444D37AA55}"/>
            </a:ext>
          </a:extLst>
        </xdr:cNvPr>
        <xdr:cNvCxnSpPr/>
      </xdr:nvCxnSpPr>
      <xdr:spPr>
        <a:xfrm>
          <a:off x="1876425" y="5897880"/>
          <a:ext cx="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1188714</xdr:colOff>
      <xdr:row>28</xdr:row>
      <xdr:rowOff>97179</xdr:rowOff>
    </xdr:from>
    <xdr:to>
      <xdr:col>3</xdr:col>
      <xdr:colOff>380995</xdr:colOff>
      <xdr:row>31</xdr:row>
      <xdr:rowOff>129567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4E8D0E02-7E77-4171-B7E6-91B5BDBAFF65}"/>
            </a:ext>
          </a:extLst>
        </xdr:cNvPr>
        <xdr:cNvGrpSpPr/>
      </xdr:nvGrpSpPr>
      <xdr:grpSpPr>
        <a:xfrm>
          <a:off x="3779514" y="5850279"/>
          <a:ext cx="525781" cy="775338"/>
          <a:chOff x="4939665" y="5698482"/>
          <a:chExt cx="540357" cy="568099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E05B9C66-31D4-4732-A49E-F725D4DA2CAE}"/>
              </a:ext>
            </a:extLst>
          </xdr:cNvPr>
          <xdr:cNvSpPr/>
        </xdr:nvSpPr>
        <xdr:spPr>
          <a:xfrm>
            <a:off x="4972050" y="5787390"/>
            <a:ext cx="474345" cy="47815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7135B286-175F-45D3-B5F8-B56B84F6C79B}"/>
              </a:ext>
            </a:extLst>
          </xdr:cNvPr>
          <xdr:cNvCxnSpPr/>
        </xdr:nvCxnSpPr>
        <xdr:spPr>
          <a:xfrm flipV="1">
            <a:off x="4973266" y="5798854"/>
            <a:ext cx="473961" cy="46693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37E68D2A-F57A-46B4-BE48-B92021A42D54}"/>
              </a:ext>
            </a:extLst>
          </xdr:cNvPr>
          <xdr:cNvSpPr txBox="1"/>
        </xdr:nvSpPr>
        <xdr:spPr>
          <a:xfrm>
            <a:off x="5190932" y="5931117"/>
            <a:ext cx="289090" cy="3354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2400"/>
              <a:t>-</a:t>
            </a:r>
          </a:p>
        </xdr:txBody>
      </xdr:sp>
      <xdr:sp macro="" textlink="">
        <xdr:nvSpPr>
          <xdr:cNvPr id="55" name="Textfeld 54">
            <a:extLst>
              <a:ext uri="{FF2B5EF4-FFF2-40B4-BE49-F238E27FC236}">
                <a16:creationId xmlns:a16="http://schemas.microsoft.com/office/drawing/2014/main" id="{E95B395B-B81D-48AB-B5D2-ADC81A4B118A}"/>
              </a:ext>
            </a:extLst>
          </xdr:cNvPr>
          <xdr:cNvSpPr txBox="1"/>
        </xdr:nvSpPr>
        <xdr:spPr>
          <a:xfrm>
            <a:off x="4939665" y="5698482"/>
            <a:ext cx="291465" cy="3240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2400"/>
              <a:t>~</a:t>
            </a:r>
          </a:p>
        </xdr:txBody>
      </xdr:sp>
    </xdr:grpSp>
    <xdr:clientData/>
  </xdr:twoCellAnchor>
  <xdr:twoCellAnchor>
    <xdr:from>
      <xdr:col>3</xdr:col>
      <xdr:colOff>445770</xdr:colOff>
      <xdr:row>28</xdr:row>
      <xdr:rowOff>53340</xdr:rowOff>
    </xdr:from>
    <xdr:to>
      <xdr:col>3</xdr:col>
      <xdr:colOff>902999</xdr:colOff>
      <xdr:row>31</xdr:row>
      <xdr:rowOff>123825</xdr:rowOff>
    </xdr:to>
    <xdr:grpSp>
      <xdr:nvGrpSpPr>
        <xdr:cNvPr id="52" name="Gruppieren 51">
          <a:extLst>
            <a:ext uri="{FF2B5EF4-FFF2-40B4-BE49-F238E27FC236}">
              <a16:creationId xmlns:a16="http://schemas.microsoft.com/office/drawing/2014/main" id="{7B3F2456-51D5-4D83-BDE7-4467C9BC80A5}"/>
            </a:ext>
          </a:extLst>
        </xdr:cNvPr>
        <xdr:cNvGrpSpPr/>
      </xdr:nvGrpSpPr>
      <xdr:grpSpPr>
        <a:xfrm>
          <a:off x="4370070" y="5806440"/>
          <a:ext cx="457229" cy="813435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53" name="Rechteck 52">
            <a:extLst>
              <a:ext uri="{FF2B5EF4-FFF2-40B4-BE49-F238E27FC236}">
                <a16:creationId xmlns:a16="http://schemas.microsoft.com/office/drawing/2014/main" id="{B91CA626-D8FB-4AE5-B1B2-F43E3CF9F8F6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54" name="Gerader Verbinder 53">
            <a:extLst>
              <a:ext uri="{FF2B5EF4-FFF2-40B4-BE49-F238E27FC236}">
                <a16:creationId xmlns:a16="http://schemas.microsoft.com/office/drawing/2014/main" id="{193F0008-77DD-4E59-B22D-36F08DF31EEE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173355</xdr:colOff>
      <xdr:row>66</xdr:row>
      <xdr:rowOff>85725</xdr:rowOff>
    </xdr:from>
    <xdr:to>
      <xdr:col>7</xdr:col>
      <xdr:colOff>173355</xdr:colOff>
      <xdr:row>74</xdr:row>
      <xdr:rowOff>91440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621A2709-524F-4ABE-B7C0-610B1EB6D30C}"/>
            </a:ext>
          </a:extLst>
        </xdr:cNvPr>
        <xdr:cNvCxnSpPr/>
      </xdr:nvCxnSpPr>
      <xdr:spPr>
        <a:xfrm>
          <a:off x="7412355" y="13639800"/>
          <a:ext cx="0" cy="15106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66</xdr:row>
      <xdr:rowOff>85725</xdr:rowOff>
    </xdr:from>
    <xdr:to>
      <xdr:col>7</xdr:col>
      <xdr:colOff>179070</xdr:colOff>
      <xdr:row>66</xdr:row>
      <xdr:rowOff>85725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72AD50B-E78D-4643-A704-F7B81BFDA9AA}"/>
            </a:ext>
          </a:extLst>
        </xdr:cNvPr>
        <xdr:cNvCxnSpPr/>
      </xdr:nvCxnSpPr>
      <xdr:spPr>
        <a:xfrm flipH="1">
          <a:off x="7254240" y="13639800"/>
          <a:ext cx="1638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74</xdr:row>
      <xdr:rowOff>95250</xdr:rowOff>
    </xdr:from>
    <xdr:to>
      <xdr:col>7</xdr:col>
      <xdr:colOff>169545</xdr:colOff>
      <xdr:row>74</xdr:row>
      <xdr:rowOff>95250</xdr:rowOff>
    </xdr:to>
    <xdr:cxnSp macro="">
      <xdr:nvCxnSpPr>
        <xdr:cNvPr id="62" name="Gerader Verbinder 61">
          <a:extLst>
            <a:ext uri="{FF2B5EF4-FFF2-40B4-BE49-F238E27FC236}">
              <a16:creationId xmlns:a16="http://schemas.microsoft.com/office/drawing/2014/main" id="{144FFDEC-3C4B-4019-BF24-43EB56D3B59C}"/>
            </a:ext>
          </a:extLst>
        </xdr:cNvPr>
        <xdr:cNvCxnSpPr/>
      </xdr:nvCxnSpPr>
      <xdr:spPr>
        <a:xfrm flipH="1">
          <a:off x="7258050" y="15154275"/>
          <a:ext cx="15049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342901</xdr:colOff>
      <xdr:row>0</xdr:row>
      <xdr:rowOff>76200</xdr:rowOff>
    </xdr:from>
    <xdr:to>
      <xdr:col>10</xdr:col>
      <xdr:colOff>381000</xdr:colOff>
      <xdr:row>5</xdr:row>
      <xdr:rowOff>20596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FFB008F1-ADF4-4CF6-ACCB-9382AA05D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1" y="76200"/>
          <a:ext cx="3495674" cy="1068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9</xdr:row>
      <xdr:rowOff>95250</xdr:rowOff>
    </xdr:from>
    <xdr:to>
      <xdr:col>13</xdr:col>
      <xdr:colOff>0</xdr:colOff>
      <xdr:row>9</xdr:row>
      <xdr:rowOff>95250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51413A3F-48B6-4B4F-8321-40CF771A3A83}"/>
            </a:ext>
          </a:extLst>
        </xdr:cNvPr>
        <xdr:cNvCxnSpPr/>
      </xdr:nvCxnSpPr>
      <xdr:spPr>
        <a:xfrm>
          <a:off x="15240" y="1824990"/>
          <a:ext cx="1093851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7</xdr:row>
      <xdr:rowOff>142873</xdr:rowOff>
    </xdr:from>
    <xdr:to>
      <xdr:col>7</xdr:col>
      <xdr:colOff>190500</xdr:colOff>
      <xdr:row>11</xdr:row>
      <xdr:rowOff>57150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93385E14-C9C7-4437-8B93-A647CF3BCAC1}"/>
            </a:ext>
          </a:extLst>
        </xdr:cNvPr>
        <xdr:cNvSpPr/>
      </xdr:nvSpPr>
      <xdr:spPr>
        <a:xfrm>
          <a:off x="4486276" y="1503043"/>
          <a:ext cx="1914524" cy="64579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50" i="1">
              <a:solidFill>
                <a:schemeClr val="tx1"/>
              </a:solidFill>
            </a:rPr>
            <a:t>Netz des Netzbetreibers</a:t>
          </a:r>
          <a:br>
            <a:rPr lang="de-DE" sz="1050">
              <a:solidFill>
                <a:schemeClr val="tx1"/>
              </a:solidFill>
            </a:rPr>
          </a:br>
          <a:r>
            <a:rPr lang="de-DE" sz="1050">
              <a:solidFill>
                <a:schemeClr val="tx1"/>
              </a:solidFill>
            </a:rPr>
            <a:t>----</a:t>
          </a:r>
          <a:r>
            <a:rPr lang="de-DE" sz="1050" baseline="0">
              <a:solidFill>
                <a:schemeClr val="tx1"/>
              </a:solidFill>
            </a:rPr>
            <a:t> Eigentumsgrenze ---</a:t>
          </a:r>
          <a:br>
            <a:rPr lang="de-DE" sz="1050" baseline="0">
              <a:solidFill>
                <a:schemeClr val="tx1"/>
              </a:solidFill>
            </a:rPr>
          </a:br>
          <a:r>
            <a:rPr lang="de-DE" sz="1050" i="1" baseline="0">
              <a:solidFill>
                <a:schemeClr val="tx1"/>
              </a:solidFill>
            </a:rPr>
            <a:t>Kundeneigenes Netz</a:t>
          </a:r>
          <a:endParaRPr lang="de-DE" sz="1050" i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46051</xdr:colOff>
      <xdr:row>40</xdr:row>
      <xdr:rowOff>15240</xdr:rowOff>
    </xdr:from>
    <xdr:to>
      <xdr:col>3</xdr:col>
      <xdr:colOff>762000</xdr:colOff>
      <xdr:row>44</xdr:row>
      <xdr:rowOff>2157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75F499F-496F-4261-A25B-7488E843B06C}"/>
            </a:ext>
          </a:extLst>
        </xdr:cNvPr>
        <xdr:cNvSpPr/>
      </xdr:nvSpPr>
      <xdr:spPr>
        <a:xfrm>
          <a:off x="2619706" y="7362825"/>
          <a:ext cx="714044" cy="7070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700">
              <a:solidFill>
                <a:schemeClr val="tx1"/>
              </a:solidFill>
            </a:rPr>
            <a:t>PV</a:t>
          </a:r>
        </a:p>
      </xdr:txBody>
    </xdr:sp>
    <xdr:clientData/>
  </xdr:twoCellAnchor>
  <xdr:twoCellAnchor>
    <xdr:from>
      <xdr:col>8</xdr:col>
      <xdr:colOff>46051</xdr:colOff>
      <xdr:row>40</xdr:row>
      <xdr:rowOff>19050</xdr:rowOff>
    </xdr:from>
    <xdr:to>
      <xdr:col>8</xdr:col>
      <xdr:colOff>754380</xdr:colOff>
      <xdr:row>44</xdr:row>
      <xdr:rowOff>2157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CF0B923-95B9-46AC-BF95-886DCAD9573A}"/>
            </a:ext>
          </a:extLst>
        </xdr:cNvPr>
        <xdr:cNvSpPr/>
      </xdr:nvSpPr>
      <xdr:spPr>
        <a:xfrm>
          <a:off x="7048831" y="7359015"/>
          <a:ext cx="704519" cy="7108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700">
              <a:solidFill>
                <a:schemeClr val="tx1"/>
              </a:solidFill>
            </a:rPr>
            <a:t>WP</a:t>
          </a:r>
        </a:p>
      </xdr:txBody>
    </xdr:sp>
    <xdr:clientData/>
  </xdr:twoCellAnchor>
  <xdr:twoCellAnchor>
    <xdr:from>
      <xdr:col>3</xdr:col>
      <xdr:colOff>381000</xdr:colOff>
      <xdr:row>6</xdr:row>
      <xdr:rowOff>180975</xdr:rowOff>
    </xdr:from>
    <xdr:to>
      <xdr:col>3</xdr:col>
      <xdr:colOff>404978</xdr:colOff>
      <xdr:row>40</xdr:row>
      <xdr:rowOff>19050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77551865-F724-40FD-A600-0F4CB3CF370A}"/>
            </a:ext>
          </a:extLst>
        </xdr:cNvPr>
        <xdr:cNvCxnSpPr>
          <a:stCxn id="4" idx="0"/>
        </xdr:cNvCxnSpPr>
      </xdr:nvCxnSpPr>
      <xdr:spPr>
        <a:xfrm flipH="1" flipV="1">
          <a:off x="2952750" y="1350645"/>
          <a:ext cx="20168" cy="60083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13</xdr:row>
      <xdr:rowOff>1905</xdr:rowOff>
    </xdr:from>
    <xdr:to>
      <xdr:col>3</xdr:col>
      <xdr:colOff>636270</xdr:colOff>
      <xdr:row>17</xdr:row>
      <xdr:rowOff>1905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9555676C-85F2-4FE1-9551-6577C81079CA}"/>
            </a:ext>
          </a:extLst>
        </xdr:cNvPr>
        <xdr:cNvGrpSpPr/>
      </xdr:nvGrpSpPr>
      <xdr:grpSpPr>
        <a:xfrm>
          <a:off x="2857500" y="2573655"/>
          <a:ext cx="474345" cy="762000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BE90F568-BF98-43C3-83CD-24E145199FFB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F4E41727-82AD-4647-A58E-46489F0CB2C5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152386</xdr:colOff>
      <xdr:row>22</xdr:row>
      <xdr:rowOff>1905</xdr:rowOff>
    </xdr:from>
    <xdr:to>
      <xdr:col>3</xdr:col>
      <xdr:colOff>630570</xdr:colOff>
      <xdr:row>26</xdr:row>
      <xdr:rowOff>6732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C3031DE-E70E-4F0A-8B54-1C9214E81A44}"/>
            </a:ext>
          </a:extLst>
        </xdr:cNvPr>
        <xdr:cNvGrpSpPr/>
      </xdr:nvGrpSpPr>
      <xdr:grpSpPr>
        <a:xfrm>
          <a:off x="2847961" y="4288155"/>
          <a:ext cx="478184" cy="766827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11" name="Rechteck 10">
            <a:extLst>
              <a:ext uri="{FF2B5EF4-FFF2-40B4-BE49-F238E27FC236}">
                <a16:creationId xmlns:a16="http://schemas.microsoft.com/office/drawing/2014/main" id="{6A7963D8-B5D1-4AC8-9D46-B4896F715538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5AB1560E-48C8-40E5-8B68-54CA0580821F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152386</xdr:colOff>
      <xdr:row>30</xdr:row>
      <xdr:rowOff>177165</xdr:rowOff>
    </xdr:from>
    <xdr:to>
      <xdr:col>3</xdr:col>
      <xdr:colOff>626760</xdr:colOff>
      <xdr:row>35</xdr:row>
      <xdr:rowOff>2922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977D4DE8-03A1-4FC4-A4CA-2F63AA79AB11}"/>
            </a:ext>
          </a:extLst>
        </xdr:cNvPr>
        <xdr:cNvGrpSpPr/>
      </xdr:nvGrpSpPr>
      <xdr:grpSpPr>
        <a:xfrm>
          <a:off x="2847961" y="5987415"/>
          <a:ext cx="474374" cy="778257"/>
          <a:chOff x="6324600" y="1543050"/>
          <a:chExt cx="483870" cy="723900"/>
        </a:xfrm>
        <a:solidFill>
          <a:schemeClr val="bg1"/>
        </a:solidFill>
      </xdr:grpSpPr>
      <xdr:sp macro="" textlink="">
        <xdr:nvSpPr>
          <xdr:cNvPr id="14" name="Rechteck 13">
            <a:extLst>
              <a:ext uri="{FF2B5EF4-FFF2-40B4-BE49-F238E27FC236}">
                <a16:creationId xmlns:a16="http://schemas.microsoft.com/office/drawing/2014/main" id="{91BEB667-646C-4595-AEAF-4E8B838C0249}"/>
              </a:ext>
            </a:extLst>
          </xdr:cNvPr>
          <xdr:cNvSpPr/>
        </xdr:nvSpPr>
        <xdr:spPr>
          <a:xfrm>
            <a:off x="6324600" y="1543050"/>
            <a:ext cx="483870" cy="723900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r>
              <a:rPr lang="de-DE" sz="1100">
                <a:solidFill>
                  <a:schemeClr val="tx1"/>
                </a:solidFill>
              </a:rPr>
              <a:t>Wh</a:t>
            </a:r>
          </a:p>
        </xdr:txBody>
      </xdr:sp>
      <xdr:cxnSp macro="">
        <xdr:nvCxnSpPr>
          <xdr:cNvPr id="15" name="Gerader Verbinder 14">
            <a:extLst>
              <a:ext uri="{FF2B5EF4-FFF2-40B4-BE49-F238E27FC236}">
                <a16:creationId xmlns:a16="http://schemas.microsoft.com/office/drawing/2014/main" id="{D71B7AEB-5F1A-45B1-9224-34E37B702A92}"/>
              </a:ext>
            </a:extLst>
          </xdr:cNvPr>
          <xdr:cNvCxnSpPr/>
        </xdr:nvCxnSpPr>
        <xdr:spPr>
          <a:xfrm>
            <a:off x="6324600" y="1733550"/>
            <a:ext cx="483870" cy="0"/>
          </a:xfrm>
          <a:prstGeom prst="line">
            <a:avLst/>
          </a:prstGeom>
          <a:grpFill/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408637</xdr:colOff>
      <xdr:row>31</xdr:row>
      <xdr:rowOff>173355</xdr:rowOff>
    </xdr:from>
    <xdr:to>
      <xdr:col>8</xdr:col>
      <xdr:colOff>408637</xdr:colOff>
      <xdr:row>31</xdr:row>
      <xdr:rowOff>173355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67AECBCC-1949-43E1-8894-016F5EA06ACF}"/>
            </a:ext>
          </a:extLst>
        </xdr:cNvPr>
        <xdr:cNvCxnSpPr>
          <a:stCxn id="22" idx="0"/>
          <a:endCxn id="22" idx="0"/>
        </xdr:cNvCxnSpPr>
      </xdr:nvCxnSpPr>
      <xdr:spPr>
        <a:xfrm>
          <a:off x="7407607" y="588454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400216</xdr:colOff>
      <xdr:row>19</xdr:row>
      <xdr:rowOff>0</xdr:rowOff>
    </xdr:from>
    <xdr:to>
      <xdr:col>8</xdr:col>
      <xdr:colOff>419100</xdr:colOff>
      <xdr:row>40</xdr:row>
      <xdr:rowOff>15240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D9B3880A-4C75-49AC-B3CE-F8AC30378FE4}"/>
            </a:ext>
          </a:extLst>
        </xdr:cNvPr>
        <xdr:cNvCxnSpPr>
          <a:stCxn id="5" idx="0"/>
        </xdr:cNvCxnSpPr>
      </xdr:nvCxnSpPr>
      <xdr:spPr>
        <a:xfrm flipV="1">
          <a:off x="7397281" y="3543300"/>
          <a:ext cx="22694" cy="381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558165</xdr:colOff>
      <xdr:row>19</xdr:row>
      <xdr:rowOff>1905</xdr:rowOff>
    </xdr:from>
    <xdr:to>
      <xdr:col>8</xdr:col>
      <xdr:colOff>420220</xdr:colOff>
      <xdr:row>19</xdr:row>
      <xdr:rowOff>1905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F7A26A08-CBFE-48E2-AABF-C4E2A8AA4066}"/>
            </a:ext>
          </a:extLst>
        </xdr:cNvPr>
        <xdr:cNvCxnSpPr/>
      </xdr:nvCxnSpPr>
      <xdr:spPr>
        <a:xfrm flipH="1">
          <a:off x="3126105" y="3545205"/>
          <a:ext cx="42949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558165</xdr:colOff>
      <xdr:row>17</xdr:row>
      <xdr:rowOff>8004</xdr:rowOff>
    </xdr:from>
    <xdr:to>
      <xdr:col>3</xdr:col>
      <xdr:colOff>558165</xdr:colOff>
      <xdr:row>19</xdr:row>
      <xdr:rowOff>0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2BCE5534-3AC4-470F-85D0-59872E8B3FA1}"/>
            </a:ext>
          </a:extLst>
        </xdr:cNvPr>
        <xdr:cNvCxnSpPr/>
      </xdr:nvCxnSpPr>
      <xdr:spPr>
        <a:xfrm>
          <a:off x="3126105" y="3191259"/>
          <a:ext cx="0" cy="352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466754</xdr:colOff>
      <xdr:row>34</xdr:row>
      <xdr:rowOff>178182</xdr:rowOff>
    </xdr:to>
    <xdr:sp macro="" textlink="">
      <xdr:nvSpPr>
        <xdr:cNvPr id="20" name="Rechteck 19">
          <a:extLst>
            <a:ext uri="{FF2B5EF4-FFF2-40B4-BE49-F238E27FC236}">
              <a16:creationId xmlns:a16="http://schemas.microsoft.com/office/drawing/2014/main" id="{2C3D91E7-E4DC-4DE9-807E-B6F5EC694CEC}"/>
            </a:ext>
          </a:extLst>
        </xdr:cNvPr>
        <xdr:cNvSpPr/>
      </xdr:nvSpPr>
      <xdr:spPr>
        <a:xfrm>
          <a:off x="8582025" y="5895975"/>
          <a:ext cx="468659" cy="53632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RSE</a:t>
          </a:r>
        </a:p>
      </xdr:txBody>
    </xdr:sp>
    <xdr:clientData/>
  </xdr:twoCellAnchor>
  <xdr:twoCellAnchor>
    <xdr:from>
      <xdr:col>8</xdr:col>
      <xdr:colOff>173355</xdr:colOff>
      <xdr:row>31</xdr:row>
      <xdr:rowOff>173355</xdr:rowOff>
    </xdr:from>
    <xdr:to>
      <xdr:col>8</xdr:col>
      <xdr:colOff>634394</xdr:colOff>
      <xdr:row>34</xdr:row>
      <xdr:rowOff>174372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24D73FE0-8FC2-4EE9-9A47-90199BD7102B}"/>
            </a:ext>
          </a:extLst>
        </xdr:cNvPr>
        <xdr:cNvGrpSpPr/>
      </xdr:nvGrpSpPr>
      <xdr:grpSpPr>
        <a:xfrm>
          <a:off x="7174230" y="6174105"/>
          <a:ext cx="461039" cy="572517"/>
          <a:chOff x="5701665" y="5522595"/>
          <a:chExt cx="462944" cy="543942"/>
        </a:xfrm>
        <a:solidFill>
          <a:schemeClr val="bg1"/>
        </a:solidFill>
      </xdr:grpSpPr>
      <xdr:sp macro="" textlink="">
        <xdr:nvSpPr>
          <xdr:cNvPr id="22" name="Rechteck 21">
            <a:extLst>
              <a:ext uri="{FF2B5EF4-FFF2-40B4-BE49-F238E27FC236}">
                <a16:creationId xmlns:a16="http://schemas.microsoft.com/office/drawing/2014/main" id="{F3C24142-3A72-40F8-9C51-8A93C4AF5794}"/>
              </a:ext>
            </a:extLst>
          </xdr:cNvPr>
          <xdr:cNvSpPr/>
        </xdr:nvSpPr>
        <xdr:spPr>
          <a:xfrm>
            <a:off x="5701665" y="5526405"/>
            <a:ext cx="462944" cy="540132"/>
          </a:xfrm>
          <a:prstGeom prst="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br>
              <a:rPr lang="de-DE" sz="1100">
                <a:solidFill>
                  <a:schemeClr val="tx1"/>
                </a:solidFill>
              </a:rPr>
            </a:br>
            <a:endParaRPr lang="de-DE" sz="1100">
              <a:solidFill>
                <a:schemeClr val="tx1"/>
              </a:solidFill>
            </a:endParaRPr>
          </a:p>
        </xdr:txBody>
      </xdr:sp>
      <xdr:cxnSp macro="">
        <xdr:nvCxnSpPr>
          <xdr:cNvPr id="23" name="Gerader Verbinder 22">
            <a:extLst>
              <a:ext uri="{FF2B5EF4-FFF2-40B4-BE49-F238E27FC236}">
                <a16:creationId xmlns:a16="http://schemas.microsoft.com/office/drawing/2014/main" id="{90E7A6A9-B966-4E24-A9C3-D8DAB0D12040}"/>
              </a:ext>
            </a:extLst>
          </xdr:cNvPr>
          <xdr:cNvCxnSpPr>
            <a:stCxn id="22" idx="0"/>
          </xdr:cNvCxnSpPr>
        </xdr:nvCxnSpPr>
        <xdr:spPr>
          <a:xfrm>
            <a:off x="5936947" y="5522595"/>
            <a:ext cx="0" cy="146685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Gerader Verbinder 23">
            <a:extLst>
              <a:ext uri="{FF2B5EF4-FFF2-40B4-BE49-F238E27FC236}">
                <a16:creationId xmlns:a16="http://schemas.microsoft.com/office/drawing/2014/main" id="{C8E2E7AF-02E4-4733-9059-16E7DE7A473C}"/>
              </a:ext>
            </a:extLst>
          </xdr:cNvPr>
          <xdr:cNvCxnSpPr/>
        </xdr:nvCxnSpPr>
        <xdr:spPr>
          <a:xfrm rot="5400000" flipH="1">
            <a:off x="6018848" y="5590222"/>
            <a:ext cx="0" cy="153315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Gerader Verbinder 24">
            <a:extLst>
              <a:ext uri="{FF2B5EF4-FFF2-40B4-BE49-F238E27FC236}">
                <a16:creationId xmlns:a16="http://schemas.microsoft.com/office/drawing/2014/main" id="{478150D2-8963-4166-89CA-F5D51BF1016B}"/>
              </a:ext>
            </a:extLst>
          </xdr:cNvPr>
          <xdr:cNvCxnSpPr/>
        </xdr:nvCxnSpPr>
        <xdr:spPr>
          <a:xfrm>
            <a:off x="5932170" y="5886449"/>
            <a:ext cx="0" cy="180000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Gerader Verbinder 25">
            <a:extLst>
              <a:ext uri="{FF2B5EF4-FFF2-40B4-BE49-F238E27FC236}">
                <a16:creationId xmlns:a16="http://schemas.microsoft.com/office/drawing/2014/main" id="{3A290771-2E18-43EC-853A-3D39BA3D22A3}"/>
              </a:ext>
            </a:extLst>
          </xdr:cNvPr>
          <xdr:cNvCxnSpPr/>
        </xdr:nvCxnSpPr>
        <xdr:spPr>
          <a:xfrm flipV="1">
            <a:off x="5930265" y="5625465"/>
            <a:ext cx="108955" cy="270510"/>
          </a:xfrm>
          <a:prstGeom prst="line">
            <a:avLst/>
          </a:prstGeom>
          <a:grp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638204</xdr:colOff>
      <xdr:row>33</xdr:row>
      <xdr:rowOff>85281</xdr:rowOff>
    </xdr:from>
    <xdr:to>
      <xdr:col>10</xdr:col>
      <xdr:colOff>0</xdr:colOff>
      <xdr:row>33</xdr:row>
      <xdr:rowOff>87186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F586EBA1-C35C-436E-93C5-36AF58ECF465}"/>
            </a:ext>
          </a:extLst>
        </xdr:cNvPr>
        <xdr:cNvCxnSpPr>
          <a:stCxn id="22" idx="3"/>
          <a:endCxn id="20" idx="1"/>
        </xdr:cNvCxnSpPr>
      </xdr:nvCxnSpPr>
      <xdr:spPr>
        <a:xfrm>
          <a:off x="7637174" y="6164136"/>
          <a:ext cx="944851" cy="190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125731</xdr:colOff>
      <xdr:row>27</xdr:row>
      <xdr:rowOff>15241</xdr:rowOff>
    </xdr:from>
    <xdr:to>
      <xdr:col>1</xdr:col>
      <xdr:colOff>302896</xdr:colOff>
      <xdr:row>27</xdr:row>
      <xdr:rowOff>173038</xdr:rowOff>
    </xdr:to>
    <xdr:grpSp>
      <xdr:nvGrpSpPr>
        <xdr:cNvPr id="28" name="Gruppieren 27">
          <a:extLst>
            <a:ext uri="{FF2B5EF4-FFF2-40B4-BE49-F238E27FC236}">
              <a16:creationId xmlns:a16="http://schemas.microsoft.com/office/drawing/2014/main" id="{E4543101-2F0C-488B-853F-FD92CED0F22E}"/>
            </a:ext>
          </a:extLst>
        </xdr:cNvPr>
        <xdr:cNvGrpSpPr/>
      </xdr:nvGrpSpPr>
      <xdr:grpSpPr>
        <a:xfrm>
          <a:off x="897256" y="5253991"/>
          <a:ext cx="177165" cy="157797"/>
          <a:chOff x="76201" y="7901941"/>
          <a:chExt cx="161925" cy="159702"/>
        </a:xfrm>
      </xdr:grpSpPr>
      <xdr:sp macro="" textlink="">
        <xdr:nvSpPr>
          <xdr:cNvPr id="29" name="Ellipse 28">
            <a:extLst>
              <a:ext uri="{FF2B5EF4-FFF2-40B4-BE49-F238E27FC236}">
                <a16:creationId xmlns:a16="http://schemas.microsoft.com/office/drawing/2014/main" id="{416DB6C9-B8FB-4356-AB05-0F2EC57FB950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30" name="Gerader Verbinder 29">
            <a:extLst>
              <a:ext uri="{FF2B5EF4-FFF2-40B4-BE49-F238E27FC236}">
                <a16:creationId xmlns:a16="http://schemas.microsoft.com/office/drawing/2014/main" id="{2EF7D8A3-9A9E-4DBB-A2D7-41E2C98D2399}"/>
              </a:ext>
            </a:extLst>
          </xdr:cNvPr>
          <xdr:cNvCxnSpPr>
            <a:stCxn id="29" idx="3"/>
            <a:endCxn id="29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Gerader Verbinder 30">
            <a:extLst>
              <a:ext uri="{FF2B5EF4-FFF2-40B4-BE49-F238E27FC236}">
                <a16:creationId xmlns:a16="http://schemas.microsoft.com/office/drawing/2014/main" id="{C29E3D7A-1049-46B2-A0B9-2F859829FFF1}"/>
              </a:ext>
            </a:extLst>
          </xdr:cNvPr>
          <xdr:cNvCxnSpPr>
            <a:stCxn id="29" idx="1"/>
            <a:endCxn id="29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133351</xdr:colOff>
      <xdr:row>28</xdr:row>
      <xdr:rowOff>19051</xdr:rowOff>
    </xdr:from>
    <xdr:to>
      <xdr:col>1</xdr:col>
      <xdr:colOff>291466</xdr:colOff>
      <xdr:row>28</xdr:row>
      <xdr:rowOff>169228</xdr:rowOff>
    </xdr:to>
    <xdr:grpSp>
      <xdr:nvGrpSpPr>
        <xdr:cNvPr id="32" name="Gruppieren 31">
          <a:extLst>
            <a:ext uri="{FF2B5EF4-FFF2-40B4-BE49-F238E27FC236}">
              <a16:creationId xmlns:a16="http://schemas.microsoft.com/office/drawing/2014/main" id="{9401D2FE-5156-4FF6-8512-166ECF2690F7}"/>
            </a:ext>
          </a:extLst>
        </xdr:cNvPr>
        <xdr:cNvGrpSpPr/>
      </xdr:nvGrpSpPr>
      <xdr:grpSpPr>
        <a:xfrm>
          <a:off x="904876" y="5448301"/>
          <a:ext cx="158115" cy="150177"/>
          <a:chOff x="76201" y="7901941"/>
          <a:chExt cx="161925" cy="159702"/>
        </a:xfrm>
      </xdr:grpSpPr>
      <xdr:sp macro="" textlink="">
        <xdr:nvSpPr>
          <xdr:cNvPr id="33" name="Ellipse 32">
            <a:extLst>
              <a:ext uri="{FF2B5EF4-FFF2-40B4-BE49-F238E27FC236}">
                <a16:creationId xmlns:a16="http://schemas.microsoft.com/office/drawing/2014/main" id="{48E57214-5832-4C57-9765-67FCFFC23421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34" name="Gerader Verbinder 33">
            <a:extLst>
              <a:ext uri="{FF2B5EF4-FFF2-40B4-BE49-F238E27FC236}">
                <a16:creationId xmlns:a16="http://schemas.microsoft.com/office/drawing/2014/main" id="{FC0E04A9-935D-4D43-AC69-A2263BA41538}"/>
              </a:ext>
            </a:extLst>
          </xdr:cNvPr>
          <xdr:cNvCxnSpPr>
            <a:stCxn id="33" idx="3"/>
            <a:endCxn id="33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755FCF03-2F2D-4154-8E03-E92B1E7A8E62}"/>
              </a:ext>
            </a:extLst>
          </xdr:cNvPr>
          <xdr:cNvCxnSpPr>
            <a:stCxn id="33" idx="1"/>
            <a:endCxn id="33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133351</xdr:colOff>
      <xdr:row>29</xdr:row>
      <xdr:rowOff>19051</xdr:rowOff>
    </xdr:from>
    <xdr:to>
      <xdr:col>1</xdr:col>
      <xdr:colOff>291466</xdr:colOff>
      <xdr:row>29</xdr:row>
      <xdr:rowOff>169228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C6083CB7-C22F-4480-ADD0-F94633581FE8}"/>
            </a:ext>
          </a:extLst>
        </xdr:cNvPr>
        <xdr:cNvGrpSpPr/>
      </xdr:nvGrpSpPr>
      <xdr:grpSpPr>
        <a:xfrm>
          <a:off x="904876" y="5638801"/>
          <a:ext cx="158115" cy="150177"/>
          <a:chOff x="76201" y="7901941"/>
          <a:chExt cx="161925" cy="159702"/>
        </a:xfrm>
      </xdr:grpSpPr>
      <xdr:sp macro="" textlink="">
        <xdr:nvSpPr>
          <xdr:cNvPr id="37" name="Ellipse 36">
            <a:extLst>
              <a:ext uri="{FF2B5EF4-FFF2-40B4-BE49-F238E27FC236}">
                <a16:creationId xmlns:a16="http://schemas.microsoft.com/office/drawing/2014/main" id="{58C24306-76AD-4C15-BEBA-B8F1CEB237C8}"/>
              </a:ext>
            </a:extLst>
          </xdr:cNvPr>
          <xdr:cNvSpPr/>
        </xdr:nvSpPr>
        <xdr:spPr>
          <a:xfrm>
            <a:off x="76201" y="7901941"/>
            <a:ext cx="161925" cy="159702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de-DE" sz="1700">
              <a:solidFill>
                <a:schemeClr val="tx1"/>
              </a:solidFill>
            </a:endParaRPr>
          </a:p>
        </xdr:txBody>
      </xdr:sp>
      <xdr:cxnSp macro="">
        <xdr:nvCxnSpPr>
          <xdr:cNvPr id="38" name="Gerader Verbinder 37">
            <a:extLst>
              <a:ext uri="{FF2B5EF4-FFF2-40B4-BE49-F238E27FC236}">
                <a16:creationId xmlns:a16="http://schemas.microsoft.com/office/drawing/2014/main" id="{FC18F45F-C91D-4238-ADCB-9DCD0E791357}"/>
              </a:ext>
            </a:extLst>
          </xdr:cNvPr>
          <xdr:cNvCxnSpPr>
            <a:stCxn id="37" idx="3"/>
            <a:endCxn id="37" idx="7"/>
          </xdr:cNvCxnSpPr>
        </xdr:nvCxnSpPr>
        <xdr:spPr>
          <a:xfrm flipV="1"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Gerader Verbinder 38">
            <a:extLst>
              <a:ext uri="{FF2B5EF4-FFF2-40B4-BE49-F238E27FC236}">
                <a16:creationId xmlns:a16="http://schemas.microsoft.com/office/drawing/2014/main" id="{31B6737F-2BDC-4F2D-ACE1-6DD6DAF6659F}"/>
              </a:ext>
            </a:extLst>
          </xdr:cNvPr>
          <xdr:cNvCxnSpPr>
            <a:stCxn id="37" idx="1"/>
            <a:endCxn id="37" idx="5"/>
          </xdr:cNvCxnSpPr>
        </xdr:nvCxnSpPr>
        <xdr:spPr>
          <a:xfrm>
            <a:off x="92015" y="7922635"/>
            <a:ext cx="120772" cy="11831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34290</xdr:colOff>
      <xdr:row>26</xdr:row>
      <xdr:rowOff>0</xdr:rowOff>
    </xdr:from>
    <xdr:to>
      <xdr:col>0</xdr:col>
      <xdr:colOff>752475</xdr:colOff>
      <xdr:row>31</xdr:row>
      <xdr:rowOff>0</xdr:rowOff>
    </xdr:to>
    <xdr:sp macro="" textlink="">
      <xdr:nvSpPr>
        <xdr:cNvPr id="40" name="Rechteck 39">
          <a:extLst>
            <a:ext uri="{FF2B5EF4-FFF2-40B4-BE49-F238E27FC236}">
              <a16:creationId xmlns:a16="http://schemas.microsoft.com/office/drawing/2014/main" id="{8789ABFE-7D26-44FF-B1E4-0403B942B5D2}"/>
            </a:ext>
          </a:extLst>
        </xdr:cNvPr>
        <xdr:cNvSpPr/>
      </xdr:nvSpPr>
      <xdr:spPr>
        <a:xfrm>
          <a:off x="34290" y="4810125"/>
          <a:ext cx="716280" cy="9048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de-DE" sz="1100">
              <a:solidFill>
                <a:schemeClr val="tx1"/>
              </a:solidFill>
            </a:rPr>
            <a:t>Verbrauchs-</a:t>
          </a:r>
          <a:br>
            <a:rPr lang="de-DE" sz="1100">
              <a:solidFill>
                <a:schemeClr val="tx1"/>
              </a:solidFill>
            </a:rPr>
          </a:br>
          <a:r>
            <a:rPr lang="de-DE" sz="1100">
              <a:solidFill>
                <a:schemeClr val="tx1"/>
              </a:solidFill>
            </a:rPr>
            <a:t>stellen</a:t>
          </a:r>
          <a:r>
            <a:rPr lang="de-DE" sz="1100" baseline="0">
              <a:solidFill>
                <a:schemeClr val="tx1"/>
              </a:solidFill>
            </a:rPr>
            <a:t> des</a:t>
          </a:r>
          <a:br>
            <a:rPr lang="de-DE" sz="1100" baseline="0">
              <a:solidFill>
                <a:schemeClr val="tx1"/>
              </a:solidFill>
            </a:rPr>
          </a:br>
          <a:r>
            <a:rPr lang="de-DE" sz="1100" baseline="0">
              <a:solidFill>
                <a:schemeClr val="tx1"/>
              </a:solidFill>
            </a:rPr>
            <a:t>Kunden</a:t>
          </a:r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590550</xdr:colOff>
      <xdr:row>27</xdr:row>
      <xdr:rowOff>95250</xdr:rowOff>
    </xdr:from>
    <xdr:to>
      <xdr:col>1</xdr:col>
      <xdr:colOff>781050</xdr:colOff>
      <xdr:row>27</xdr:row>
      <xdr:rowOff>95250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32B2274B-EFCE-4C54-83E9-0EE6BB88200D}"/>
            </a:ext>
          </a:extLst>
        </xdr:cNvPr>
        <xdr:cNvCxnSpPr/>
      </xdr:nvCxnSpPr>
      <xdr:spPr>
        <a:xfrm flipH="1">
          <a:off x="1377315" y="508254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586740</xdr:colOff>
      <xdr:row>27</xdr:row>
      <xdr:rowOff>91440</xdr:rowOff>
    </xdr:from>
    <xdr:to>
      <xdr:col>2</xdr:col>
      <xdr:colOff>0</xdr:colOff>
      <xdr:row>27</xdr:row>
      <xdr:rowOff>91440</xdr:rowOff>
    </xdr:to>
    <xdr:cxnSp macro="">
      <xdr:nvCxnSpPr>
        <xdr:cNvPr id="42" name="Gerader Verbinder 41">
          <a:extLst>
            <a:ext uri="{FF2B5EF4-FFF2-40B4-BE49-F238E27FC236}">
              <a16:creationId xmlns:a16="http://schemas.microsoft.com/office/drawing/2014/main" id="{AFB8B53E-4E99-4623-9CB4-01BB80EDE118}"/>
            </a:ext>
          </a:extLst>
        </xdr:cNvPr>
        <xdr:cNvCxnSpPr/>
      </xdr:nvCxnSpPr>
      <xdr:spPr>
        <a:xfrm flipH="1">
          <a:off x="1381125" y="5086350"/>
          <a:ext cx="400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598170</xdr:colOff>
      <xdr:row>28</xdr:row>
      <xdr:rowOff>95250</xdr:rowOff>
    </xdr:from>
    <xdr:to>
      <xdr:col>3</xdr:col>
      <xdr:colOff>390525</xdr:colOff>
      <xdr:row>28</xdr:row>
      <xdr:rowOff>95250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928B6897-B893-4B16-8E3F-52DA2E8E4D09}"/>
            </a:ext>
          </a:extLst>
        </xdr:cNvPr>
        <xdr:cNvCxnSpPr/>
      </xdr:nvCxnSpPr>
      <xdr:spPr>
        <a:xfrm flipH="1">
          <a:off x="1386840" y="5263515"/>
          <a:ext cx="1577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29</xdr:row>
      <xdr:rowOff>91440</xdr:rowOff>
    </xdr:from>
    <xdr:to>
      <xdr:col>2</xdr:col>
      <xdr:colOff>1905</xdr:colOff>
      <xdr:row>29</xdr:row>
      <xdr:rowOff>91440</xdr:rowOff>
    </xdr:to>
    <xdr:cxnSp macro="">
      <xdr:nvCxnSpPr>
        <xdr:cNvPr id="44" name="Gerader Verbinder 43">
          <a:extLst>
            <a:ext uri="{FF2B5EF4-FFF2-40B4-BE49-F238E27FC236}">
              <a16:creationId xmlns:a16="http://schemas.microsoft.com/office/drawing/2014/main" id="{09F8A416-B664-486E-9966-9EC56E671ABD}"/>
            </a:ext>
          </a:extLst>
        </xdr:cNvPr>
        <xdr:cNvCxnSpPr/>
      </xdr:nvCxnSpPr>
      <xdr:spPr>
        <a:xfrm flipH="1">
          <a:off x="1388745" y="5448300"/>
          <a:ext cx="3943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97155</xdr:rowOff>
    </xdr:from>
    <xdr:to>
      <xdr:col>2</xdr:col>
      <xdr:colOff>0</xdr:colOff>
      <xdr:row>29</xdr:row>
      <xdr:rowOff>97155</xdr:rowOff>
    </xdr:to>
    <xdr:cxnSp macro="">
      <xdr:nvCxnSpPr>
        <xdr:cNvPr id="45" name="Gerader Verbinder 44">
          <a:extLst>
            <a:ext uri="{FF2B5EF4-FFF2-40B4-BE49-F238E27FC236}">
              <a16:creationId xmlns:a16="http://schemas.microsoft.com/office/drawing/2014/main" id="{257D1C85-9434-4C87-AB8A-CE84E35AB2D7}"/>
            </a:ext>
          </a:extLst>
        </xdr:cNvPr>
        <xdr:cNvCxnSpPr/>
      </xdr:nvCxnSpPr>
      <xdr:spPr>
        <a:xfrm>
          <a:off x="1781175" y="5084445"/>
          <a:ext cx="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E9D8-D820-4B57-A219-C2781B838B21}">
  <sheetPr>
    <pageSetUpPr fitToPage="1"/>
  </sheetPr>
  <dimension ref="A1:K82"/>
  <sheetViews>
    <sheetView showGridLines="0" tabSelected="1" zoomScaleNormal="100" workbookViewId="0">
      <selection activeCell="I43" sqref="I43:I45"/>
    </sheetView>
  </sheetViews>
  <sheetFormatPr baseColWidth="10" defaultRowHeight="15" x14ac:dyDescent="0.25"/>
  <cols>
    <col min="1" max="1" width="13.140625" customWidth="1"/>
    <col min="2" max="2" width="25.7109375" customWidth="1"/>
    <col min="3" max="3" width="20" customWidth="1"/>
    <col min="4" max="5" width="15.28515625" customWidth="1"/>
    <col min="6" max="6" width="14.7109375" customWidth="1"/>
    <col min="7" max="7" width="13.28515625" customWidth="1"/>
    <col min="8" max="8" width="6.7109375" customWidth="1"/>
    <col min="10" max="10" width="5.7109375" customWidth="1"/>
    <col min="11" max="11" width="6.7109375" customWidth="1"/>
  </cols>
  <sheetData>
    <row r="1" spans="1:11" ht="31.5" x14ac:dyDescent="0.5">
      <c r="A1" s="119" t="s">
        <v>128</v>
      </c>
      <c r="B1" s="120"/>
      <c r="C1" s="120"/>
      <c r="D1" s="120"/>
      <c r="E1" s="121"/>
      <c r="F1" s="121"/>
      <c r="G1" s="121"/>
      <c r="H1" s="121"/>
      <c r="I1" s="121"/>
      <c r="J1" s="121"/>
      <c r="K1" s="122"/>
    </row>
    <row r="2" spans="1:11" ht="14.45" customHeight="1" x14ac:dyDescent="0.35">
      <c r="A2" s="123"/>
      <c r="B2" s="50"/>
      <c r="C2" s="50"/>
      <c r="D2" s="50"/>
      <c r="E2" s="50"/>
      <c r="F2" s="50"/>
      <c r="G2" s="50"/>
      <c r="H2" s="50"/>
      <c r="I2" s="50"/>
      <c r="J2" s="50"/>
      <c r="K2" s="124"/>
    </row>
    <row r="3" spans="1:11" ht="14.45" customHeight="1" x14ac:dyDescent="0.25">
      <c r="A3" s="125" t="s">
        <v>114</v>
      </c>
      <c r="B3" s="116" t="s">
        <v>20</v>
      </c>
      <c r="C3" s="94" t="s">
        <v>130</v>
      </c>
      <c r="D3" s="50"/>
      <c r="E3" s="50"/>
      <c r="F3" s="95"/>
      <c r="G3" s="95"/>
      <c r="H3" s="95"/>
      <c r="I3" s="95"/>
      <c r="J3" s="95"/>
      <c r="K3" s="126"/>
    </row>
    <row r="4" spans="1:11" ht="14.45" customHeight="1" x14ac:dyDescent="0.25">
      <c r="A4" s="127"/>
      <c r="B4" s="116" t="s">
        <v>19</v>
      </c>
      <c r="C4" s="94" t="s">
        <v>131</v>
      </c>
      <c r="D4" s="50"/>
      <c r="E4" s="50"/>
      <c r="F4" s="95"/>
      <c r="G4" s="95"/>
      <c r="H4" s="95"/>
      <c r="I4" s="95"/>
      <c r="J4" s="95"/>
      <c r="K4" s="126"/>
    </row>
    <row r="5" spans="1:11" ht="14.45" customHeight="1" x14ac:dyDescent="0.25">
      <c r="A5" s="128"/>
      <c r="B5" s="117"/>
      <c r="C5" s="96" t="s">
        <v>115</v>
      </c>
      <c r="D5" s="50"/>
      <c r="E5" s="50"/>
      <c r="F5" s="97"/>
      <c r="G5" s="97"/>
      <c r="H5" s="97"/>
      <c r="I5" s="97"/>
      <c r="J5" s="97"/>
      <c r="K5" s="129"/>
    </row>
    <row r="6" spans="1:11" x14ac:dyDescent="0.25">
      <c r="A6" s="128"/>
      <c r="B6" s="118" t="s">
        <v>137</v>
      </c>
      <c r="C6" s="96" t="s">
        <v>138</v>
      </c>
      <c r="D6" s="98"/>
      <c r="E6" s="50"/>
      <c r="F6" s="50"/>
      <c r="G6" s="50"/>
      <c r="H6" s="50"/>
      <c r="I6" s="50"/>
      <c r="J6" s="50"/>
      <c r="K6" s="124"/>
    </row>
    <row r="7" spans="1:11" x14ac:dyDescent="0.25">
      <c r="A7" s="128"/>
      <c r="B7" s="118" t="s">
        <v>140</v>
      </c>
      <c r="C7" s="96" t="s">
        <v>139</v>
      </c>
      <c r="D7" s="50"/>
      <c r="E7" s="50"/>
      <c r="F7" s="50"/>
      <c r="G7" s="50"/>
      <c r="H7" s="50"/>
      <c r="I7" s="50"/>
      <c r="J7" s="50"/>
      <c r="K7" s="124"/>
    </row>
    <row r="8" spans="1:11" ht="15.75" thickBot="1" x14ac:dyDescent="0.3">
      <c r="A8" s="130"/>
      <c r="B8" s="9"/>
      <c r="C8" s="3"/>
      <c r="D8" s="3"/>
      <c r="E8" s="3"/>
      <c r="F8" s="3"/>
      <c r="G8" s="3"/>
      <c r="H8" s="3"/>
      <c r="I8" s="3"/>
      <c r="J8" s="3"/>
      <c r="K8" s="131"/>
    </row>
    <row r="9" spans="1:11" ht="15" customHeight="1" thickTop="1" x14ac:dyDescent="0.25">
      <c r="A9" s="127"/>
      <c r="B9" s="50"/>
      <c r="C9" s="50"/>
      <c r="D9" s="99" t="s">
        <v>17</v>
      </c>
      <c r="E9" s="50"/>
      <c r="F9" s="50"/>
      <c r="G9" s="99"/>
      <c r="H9" s="50"/>
      <c r="I9" s="50"/>
      <c r="J9" s="50"/>
      <c r="K9" s="124"/>
    </row>
    <row r="10" spans="1:11" ht="17.100000000000001" customHeight="1" x14ac:dyDescent="0.25">
      <c r="A10" s="127"/>
      <c r="B10" s="50"/>
      <c r="C10" s="50"/>
      <c r="D10" s="50"/>
      <c r="E10" s="50"/>
      <c r="F10" s="50"/>
      <c r="G10" s="100"/>
      <c r="H10" s="50"/>
      <c r="I10" s="50"/>
      <c r="J10" s="50"/>
      <c r="K10" s="124"/>
    </row>
    <row r="11" spans="1:11" ht="17.100000000000001" customHeight="1" x14ac:dyDescent="0.25">
      <c r="A11" s="127"/>
      <c r="B11" s="99"/>
      <c r="C11" s="99"/>
      <c r="D11" s="99"/>
      <c r="E11" s="99"/>
      <c r="F11" s="99"/>
      <c r="G11" s="99"/>
      <c r="H11" s="99"/>
      <c r="I11" s="99"/>
      <c r="J11" s="99"/>
      <c r="K11" s="124"/>
    </row>
    <row r="12" spans="1:11" ht="19.5" x14ac:dyDescent="0.35">
      <c r="A12" s="127"/>
      <c r="B12" s="99"/>
      <c r="C12" s="99"/>
      <c r="D12" s="99"/>
      <c r="E12" s="101"/>
      <c r="F12" s="102" t="s">
        <v>117</v>
      </c>
      <c r="G12" s="99"/>
      <c r="H12" s="99"/>
      <c r="I12" s="99"/>
      <c r="J12" s="99"/>
      <c r="K12" s="124"/>
    </row>
    <row r="13" spans="1:11" ht="18" x14ac:dyDescent="0.35">
      <c r="A13" s="132" t="s">
        <v>129</v>
      </c>
      <c r="B13" s="144"/>
      <c r="C13" s="49"/>
      <c r="D13" s="99"/>
      <c r="E13" s="157" t="s">
        <v>141</v>
      </c>
      <c r="F13" s="98" t="s">
        <v>122</v>
      </c>
      <c r="G13" s="99"/>
      <c r="H13" s="99"/>
      <c r="I13" s="99"/>
      <c r="J13" s="99"/>
      <c r="K13" s="124"/>
    </row>
    <row r="14" spans="1:11" x14ac:dyDescent="0.25">
      <c r="A14" s="127"/>
      <c r="B14" s="50"/>
      <c r="C14" s="50"/>
      <c r="D14" s="99"/>
      <c r="E14" s="157"/>
      <c r="F14" s="98" t="s">
        <v>121</v>
      </c>
      <c r="G14" s="99"/>
      <c r="H14" s="99"/>
      <c r="I14" s="99"/>
      <c r="J14" s="99"/>
      <c r="K14" s="124"/>
    </row>
    <row r="15" spans="1:11" x14ac:dyDescent="0.25">
      <c r="A15" s="127"/>
      <c r="B15" s="50"/>
      <c r="C15" s="98"/>
      <c r="D15" s="99"/>
      <c r="E15" s="99"/>
      <c r="F15" s="98"/>
      <c r="G15" s="99"/>
      <c r="H15" s="99"/>
      <c r="I15" s="99"/>
      <c r="J15" s="99"/>
      <c r="K15" s="124"/>
    </row>
    <row r="16" spans="1:11" x14ac:dyDescent="0.25">
      <c r="A16" s="127"/>
      <c r="B16" s="99"/>
      <c r="C16" s="99"/>
      <c r="D16" s="99" t="s">
        <v>17</v>
      </c>
      <c r="E16" s="99"/>
      <c r="F16" s="99"/>
      <c r="G16" s="99"/>
      <c r="H16" s="99"/>
      <c r="I16" s="99"/>
      <c r="J16" s="99"/>
      <c r="K16" s="124"/>
    </row>
    <row r="17" spans="1:11" x14ac:dyDescent="0.25">
      <c r="A17" s="127"/>
      <c r="B17" s="99"/>
      <c r="C17" s="99"/>
      <c r="D17" s="99" t="s">
        <v>76</v>
      </c>
      <c r="E17" s="99"/>
      <c r="F17" s="99"/>
      <c r="G17" s="99"/>
      <c r="H17" s="99"/>
      <c r="I17" s="99"/>
      <c r="J17" s="99"/>
      <c r="K17" s="124"/>
    </row>
    <row r="18" spans="1:11" x14ac:dyDescent="0.25">
      <c r="A18" s="127"/>
      <c r="B18" s="99"/>
      <c r="C18" s="99"/>
      <c r="D18" s="99"/>
      <c r="E18" s="99"/>
      <c r="F18" s="99"/>
      <c r="G18" s="99"/>
      <c r="H18" s="99"/>
      <c r="I18" s="99" t="s">
        <v>16</v>
      </c>
      <c r="J18" s="99"/>
      <c r="K18" s="124"/>
    </row>
    <row r="19" spans="1:11" ht="19.5" x14ac:dyDescent="0.35">
      <c r="A19" s="127"/>
      <c r="B19" s="99"/>
      <c r="C19" s="99"/>
      <c r="D19" s="99"/>
      <c r="E19" s="101"/>
      <c r="F19" s="102" t="s">
        <v>118</v>
      </c>
      <c r="G19" s="99"/>
      <c r="H19" s="99"/>
      <c r="I19" s="99"/>
      <c r="J19" s="99"/>
      <c r="K19" s="124"/>
    </row>
    <row r="20" spans="1:11" ht="18.75" x14ac:dyDescent="0.35">
      <c r="A20" s="133" t="s">
        <v>144</v>
      </c>
      <c r="B20" s="144"/>
      <c r="C20" s="49"/>
      <c r="D20" s="99"/>
      <c r="E20" s="157" t="s">
        <v>142</v>
      </c>
      <c r="F20" s="98" t="s">
        <v>7</v>
      </c>
      <c r="G20" s="99"/>
      <c r="H20" s="99"/>
      <c r="I20" s="99"/>
      <c r="J20" s="99"/>
      <c r="K20" s="124"/>
    </row>
    <row r="21" spans="1:11" x14ac:dyDescent="0.25">
      <c r="A21" s="127"/>
      <c r="B21" s="50"/>
      <c r="C21" s="50"/>
      <c r="D21" s="99"/>
      <c r="E21" s="157"/>
      <c r="F21" s="98"/>
      <c r="G21" s="99"/>
      <c r="H21" s="99"/>
      <c r="I21" s="99"/>
      <c r="J21" s="99"/>
      <c r="K21" s="124"/>
    </row>
    <row r="22" spans="1:11" x14ac:dyDescent="0.25">
      <c r="A22" s="127"/>
      <c r="B22" s="50"/>
      <c r="C22" s="99"/>
      <c r="D22" s="99"/>
      <c r="E22" s="99"/>
      <c r="F22" s="98"/>
      <c r="G22" s="99"/>
      <c r="H22" s="99"/>
      <c r="I22" s="99"/>
      <c r="J22" s="99"/>
      <c r="K22" s="124"/>
    </row>
    <row r="23" spans="1:11" x14ac:dyDescent="0.25">
      <c r="A23" s="127"/>
      <c r="B23" s="147"/>
      <c r="C23" s="99"/>
      <c r="D23" s="99"/>
      <c r="E23" s="99"/>
      <c r="F23" s="99"/>
      <c r="G23" s="99"/>
      <c r="H23" s="99"/>
      <c r="I23" s="99"/>
      <c r="J23" s="99"/>
      <c r="K23" s="124"/>
    </row>
    <row r="24" spans="1:11" x14ac:dyDescent="0.25">
      <c r="A24" s="127"/>
      <c r="B24" s="148" t="s">
        <v>61</v>
      </c>
      <c r="C24" s="99"/>
      <c r="D24" s="99" t="s">
        <v>48</v>
      </c>
      <c r="E24" s="99"/>
      <c r="F24" s="99"/>
      <c r="G24" s="99"/>
      <c r="H24" s="99"/>
      <c r="I24" s="99"/>
      <c r="J24" s="99"/>
      <c r="K24" s="124"/>
    </row>
    <row r="25" spans="1:11" x14ac:dyDescent="0.25">
      <c r="A25" s="127"/>
      <c r="B25" s="148" t="s">
        <v>61</v>
      </c>
      <c r="C25" s="99"/>
      <c r="D25" s="99"/>
      <c r="E25" s="99"/>
      <c r="F25" s="99"/>
      <c r="G25" s="99"/>
      <c r="H25" s="99"/>
      <c r="I25" s="99"/>
      <c r="J25" s="99"/>
      <c r="K25" s="124"/>
    </row>
    <row r="26" spans="1:11" x14ac:dyDescent="0.25">
      <c r="A26" s="127"/>
      <c r="B26" s="148" t="s">
        <v>61</v>
      </c>
      <c r="C26" s="99"/>
      <c r="D26" s="99" t="s">
        <v>18</v>
      </c>
      <c r="E26" s="99"/>
      <c r="F26" s="99"/>
      <c r="G26" s="99"/>
      <c r="H26" s="99"/>
      <c r="I26" s="99"/>
      <c r="J26" s="99"/>
      <c r="K26" s="124"/>
    </row>
    <row r="27" spans="1:11" x14ac:dyDescent="0.25">
      <c r="A27" s="127"/>
      <c r="B27" s="149" t="s">
        <v>147</v>
      </c>
      <c r="C27" s="99"/>
      <c r="D27" s="99"/>
      <c r="E27" s="99"/>
      <c r="F27" s="99"/>
      <c r="G27" s="99"/>
      <c r="H27" s="99"/>
      <c r="I27" s="99"/>
      <c r="J27" s="99"/>
      <c r="K27" s="124"/>
    </row>
    <row r="28" spans="1:11" x14ac:dyDescent="0.25">
      <c r="A28" s="127"/>
      <c r="B28" s="99"/>
      <c r="C28" s="99"/>
      <c r="D28" s="99"/>
      <c r="E28" s="99"/>
      <c r="F28" s="99"/>
      <c r="G28" s="99"/>
      <c r="H28" s="99"/>
      <c r="I28" s="99"/>
      <c r="J28" s="99"/>
      <c r="K28" s="124"/>
    </row>
    <row r="29" spans="1:11" x14ac:dyDescent="0.25">
      <c r="A29" s="127"/>
      <c r="B29" s="99"/>
      <c r="C29" s="99"/>
      <c r="D29" s="99"/>
      <c r="E29" s="99"/>
      <c r="F29" s="103" t="s">
        <v>119</v>
      </c>
      <c r="G29" s="99"/>
      <c r="H29" s="99"/>
      <c r="I29" s="99"/>
      <c r="J29" s="99"/>
      <c r="K29" s="124"/>
    </row>
    <row r="30" spans="1:11" ht="18.75" x14ac:dyDescent="0.35">
      <c r="A30" s="133" t="s">
        <v>145</v>
      </c>
      <c r="B30" s="146"/>
      <c r="C30" s="99"/>
      <c r="D30" s="99"/>
      <c r="E30" s="158" t="s">
        <v>143</v>
      </c>
      <c r="F30" s="102" t="s">
        <v>124</v>
      </c>
      <c r="G30" s="99"/>
      <c r="H30" s="99"/>
      <c r="I30" s="99"/>
      <c r="J30" s="99"/>
      <c r="K30" s="124"/>
    </row>
    <row r="31" spans="1:11" ht="24.75" customHeight="1" x14ac:dyDescent="0.25">
      <c r="A31" s="127"/>
      <c r="B31" s="50"/>
      <c r="C31" s="50"/>
      <c r="D31" s="99"/>
      <c r="E31" s="158"/>
      <c r="F31" s="159" t="s">
        <v>120</v>
      </c>
      <c r="G31" s="159"/>
      <c r="H31" s="145"/>
      <c r="I31" s="99"/>
      <c r="J31" s="99"/>
      <c r="K31" s="124"/>
    </row>
    <row r="32" spans="1:11" x14ac:dyDescent="0.25">
      <c r="A32" s="127"/>
      <c r="B32" s="50"/>
      <c r="C32" s="99"/>
      <c r="D32" s="99"/>
      <c r="E32" s="104"/>
      <c r="F32" s="159"/>
      <c r="G32" s="159"/>
      <c r="H32" s="99"/>
      <c r="I32" s="99"/>
      <c r="J32" s="99"/>
      <c r="K32" s="124"/>
    </row>
    <row r="33" spans="1:11" x14ac:dyDescent="0.25">
      <c r="A33" s="127"/>
      <c r="B33" s="99"/>
      <c r="C33" s="99"/>
      <c r="D33" s="99"/>
      <c r="E33" s="99"/>
      <c r="F33" s="99"/>
      <c r="G33" s="99"/>
      <c r="H33" s="99"/>
      <c r="I33" s="99" t="s">
        <v>133</v>
      </c>
      <c r="J33" s="172" t="s">
        <v>146</v>
      </c>
      <c r="K33" s="173"/>
    </row>
    <row r="34" spans="1:11" x14ac:dyDescent="0.25">
      <c r="A34" s="127"/>
      <c r="B34" s="99"/>
      <c r="C34" s="99"/>
      <c r="D34" s="99" t="s">
        <v>18</v>
      </c>
      <c r="E34" s="99"/>
      <c r="F34" s="99"/>
      <c r="G34" s="99"/>
      <c r="H34" s="99"/>
      <c r="I34" s="99" t="s">
        <v>16</v>
      </c>
      <c r="J34" s="172"/>
      <c r="K34" s="173"/>
    </row>
    <row r="35" spans="1:11" x14ac:dyDescent="0.25">
      <c r="A35" s="127"/>
      <c r="B35" s="99"/>
      <c r="C35" s="99"/>
      <c r="D35" s="99"/>
      <c r="E35" s="99"/>
      <c r="F35" s="99"/>
      <c r="G35" s="99"/>
      <c r="H35" s="99"/>
      <c r="I35" s="99"/>
      <c r="J35" s="99"/>
      <c r="K35" s="124"/>
    </row>
    <row r="36" spans="1:11" x14ac:dyDescent="0.25">
      <c r="A36" s="127"/>
      <c r="B36" s="99"/>
      <c r="C36" s="99"/>
      <c r="D36" s="99"/>
      <c r="E36" s="50"/>
      <c r="F36" s="50"/>
      <c r="G36" s="99"/>
      <c r="H36" s="99"/>
      <c r="I36" s="99"/>
      <c r="J36" s="50"/>
      <c r="K36" s="124"/>
    </row>
    <row r="37" spans="1:11" x14ac:dyDescent="0.25">
      <c r="A37" s="127"/>
      <c r="B37" s="99"/>
      <c r="C37" s="99"/>
      <c r="D37" s="99"/>
      <c r="E37" s="105"/>
      <c r="F37" s="99"/>
      <c r="G37" s="99"/>
      <c r="H37" s="99"/>
      <c r="I37" s="99"/>
      <c r="J37" s="99"/>
      <c r="K37" s="124"/>
    </row>
    <row r="38" spans="1:11" x14ac:dyDescent="0.25">
      <c r="A38" s="127"/>
      <c r="B38" s="99"/>
      <c r="C38" s="99"/>
      <c r="D38" s="99"/>
      <c r="E38" s="99"/>
      <c r="F38" s="99"/>
      <c r="G38" s="99"/>
      <c r="H38" s="99"/>
      <c r="I38" s="99"/>
      <c r="J38" s="99"/>
      <c r="K38" s="124"/>
    </row>
    <row r="39" spans="1:11" x14ac:dyDescent="0.25">
      <c r="A39" s="127"/>
      <c r="B39" s="99"/>
      <c r="C39" s="99"/>
      <c r="D39" s="98" t="s">
        <v>134</v>
      </c>
      <c r="E39" s="99"/>
      <c r="F39" s="99"/>
      <c r="G39" s="99"/>
      <c r="H39" s="99"/>
      <c r="I39" s="98" t="s">
        <v>14</v>
      </c>
      <c r="J39" s="99"/>
      <c r="K39" s="124"/>
    </row>
    <row r="40" spans="1:11" ht="18" customHeight="1" x14ac:dyDescent="0.35">
      <c r="A40" s="134" t="s">
        <v>104</v>
      </c>
      <c r="B40" s="106"/>
      <c r="C40" s="106"/>
      <c r="D40" s="106"/>
      <c r="E40" s="106"/>
      <c r="F40" s="106"/>
      <c r="G40" s="106"/>
      <c r="H40" s="99"/>
      <c r="I40" s="99"/>
      <c r="J40" s="99"/>
      <c r="K40" s="124"/>
    </row>
    <row r="41" spans="1:11" ht="12" customHeight="1" x14ac:dyDescent="0.25">
      <c r="A41" s="150" t="s">
        <v>150</v>
      </c>
      <c r="B41" s="107"/>
      <c r="C41" s="107"/>
      <c r="D41" s="107"/>
      <c r="E41" s="107"/>
      <c r="F41" s="107"/>
      <c r="G41" s="107"/>
      <c r="H41" s="50"/>
      <c r="I41" s="151"/>
      <c r="J41" s="50"/>
      <c r="K41" s="124"/>
    </row>
    <row r="42" spans="1:11" ht="18" customHeight="1" thickBot="1" x14ac:dyDescent="0.4">
      <c r="A42" s="54" t="s">
        <v>38</v>
      </c>
      <c r="B42" s="54" t="s">
        <v>37</v>
      </c>
      <c r="C42" s="54" t="s">
        <v>39</v>
      </c>
      <c r="D42" s="54" t="s">
        <v>28</v>
      </c>
      <c r="E42" s="54" t="s">
        <v>45</v>
      </c>
      <c r="F42" s="54" t="s">
        <v>46</v>
      </c>
      <c r="G42" s="54" t="s">
        <v>74</v>
      </c>
      <c r="H42" s="50"/>
      <c r="I42" s="152" t="s">
        <v>43</v>
      </c>
      <c r="J42" s="50"/>
      <c r="K42" s="124"/>
    </row>
    <row r="43" spans="1:11" ht="18" customHeight="1" x14ac:dyDescent="0.25">
      <c r="A43" s="45" t="s">
        <v>69</v>
      </c>
      <c r="B43" s="55" t="s">
        <v>77</v>
      </c>
      <c r="C43" s="174" t="s">
        <v>125</v>
      </c>
      <c r="D43" s="177" t="str">
        <f>IF(B13="","",$B$13)</f>
        <v/>
      </c>
      <c r="E43" s="112">
        <v>0</v>
      </c>
      <c r="F43" s="112">
        <v>0</v>
      </c>
      <c r="G43" s="90">
        <f>IF(F43="",0,(F43-E43)*(IF(I43="",1,I43)))</f>
        <v>0</v>
      </c>
      <c r="H43" s="50"/>
      <c r="I43" s="167"/>
      <c r="J43" s="108"/>
      <c r="K43" s="136"/>
    </row>
    <row r="44" spans="1:11" ht="18" customHeight="1" x14ac:dyDescent="0.25">
      <c r="A44" s="46" t="s">
        <v>69</v>
      </c>
      <c r="B44" s="56" t="s">
        <v>78</v>
      </c>
      <c r="C44" s="175"/>
      <c r="D44" s="178"/>
      <c r="E44" s="113">
        <v>0</v>
      </c>
      <c r="F44" s="113">
        <v>0</v>
      </c>
      <c r="G44" s="91">
        <f>IF(F44="",0,(F44-E44)*(IF(I43="",1,I43)))</f>
        <v>0</v>
      </c>
      <c r="H44" s="50"/>
      <c r="I44" s="168"/>
      <c r="J44" s="108"/>
      <c r="K44" s="136"/>
    </row>
    <row r="45" spans="1:11" ht="18.75" thickBot="1" x14ac:dyDescent="0.3">
      <c r="A45" s="60" t="s">
        <v>116</v>
      </c>
      <c r="B45" s="57" t="s">
        <v>79</v>
      </c>
      <c r="C45" s="176"/>
      <c r="D45" s="179"/>
      <c r="E45" s="114">
        <v>0</v>
      </c>
      <c r="F45" s="114">
        <v>0</v>
      </c>
      <c r="G45" s="91">
        <f>IF(F45="",0,(F45-E45)*(IF(I43="",1,I43)))</f>
        <v>0</v>
      </c>
      <c r="H45" s="50"/>
      <c r="I45" s="169"/>
      <c r="J45" s="108"/>
      <c r="K45" s="136"/>
    </row>
    <row r="46" spans="1:11" ht="18" customHeight="1" x14ac:dyDescent="0.25">
      <c r="A46" s="48" t="s">
        <v>70</v>
      </c>
      <c r="B46" s="58" t="s">
        <v>77</v>
      </c>
      <c r="C46" s="174" t="s">
        <v>126</v>
      </c>
      <c r="D46" s="177" t="str">
        <f>IF(B20="","",$B$20)</f>
        <v/>
      </c>
      <c r="E46" s="115">
        <v>0</v>
      </c>
      <c r="F46" s="115">
        <v>0</v>
      </c>
      <c r="G46" s="93">
        <f>IF(F46="",0,(F46-E46)*(IF(I46="",1,I46)))</f>
        <v>0</v>
      </c>
      <c r="H46" s="50"/>
      <c r="I46" s="167"/>
      <c r="J46" s="108"/>
      <c r="K46" s="136"/>
    </row>
    <row r="47" spans="1:11" ht="18" customHeight="1" x14ac:dyDescent="0.25">
      <c r="A47" s="46" t="s">
        <v>70</v>
      </c>
      <c r="B47" s="59" t="s">
        <v>78</v>
      </c>
      <c r="C47" s="175"/>
      <c r="D47" s="178"/>
      <c r="E47" s="113">
        <v>0</v>
      </c>
      <c r="F47" s="113">
        <v>0</v>
      </c>
      <c r="G47" s="91">
        <f>IF(F47="",0,(F47-E47)*(IF(I46="",1,I46)))</f>
        <v>0</v>
      </c>
      <c r="H47" s="50"/>
      <c r="I47" s="168"/>
      <c r="J47" s="108"/>
      <c r="K47" s="136"/>
    </row>
    <row r="48" spans="1:11" ht="18.75" thickBot="1" x14ac:dyDescent="0.3">
      <c r="A48" s="60" t="s">
        <v>116</v>
      </c>
      <c r="B48" s="60" t="s">
        <v>79</v>
      </c>
      <c r="C48" s="176"/>
      <c r="D48" s="179"/>
      <c r="E48" s="114">
        <v>0</v>
      </c>
      <c r="F48" s="114">
        <v>0</v>
      </c>
      <c r="G48" s="92">
        <f>IF(F48="",0,(F48-E48)*(IF(I46="",1,I46)))</f>
        <v>0</v>
      </c>
      <c r="H48" s="50"/>
      <c r="I48" s="169"/>
      <c r="J48" s="108"/>
      <c r="K48" s="136"/>
    </row>
    <row r="49" spans="1:11" ht="18.75" thickBot="1" x14ac:dyDescent="0.3">
      <c r="A49" s="60" t="s">
        <v>72</v>
      </c>
      <c r="B49" s="60" t="s">
        <v>79</v>
      </c>
      <c r="C49" s="53" t="s">
        <v>127</v>
      </c>
      <c r="D49" s="47" t="str">
        <f>IF(B30="","",B30)</f>
        <v/>
      </c>
      <c r="E49" s="114">
        <v>0</v>
      </c>
      <c r="F49" s="114">
        <v>0</v>
      </c>
      <c r="G49" s="92">
        <f>IF(F49="",0,(F49-E49)*(IF(I49="",1,I49)))</f>
        <v>0</v>
      </c>
      <c r="H49" s="50"/>
      <c r="I49" s="114"/>
      <c r="J49" s="108"/>
      <c r="K49" s="136"/>
    </row>
    <row r="50" spans="1:11" ht="18" customHeight="1" x14ac:dyDescent="0.25">
      <c r="A50" s="137" t="s">
        <v>123</v>
      </c>
      <c r="B50" s="52"/>
      <c r="C50" s="52"/>
      <c r="D50" s="52"/>
      <c r="E50" s="52"/>
      <c r="F50" s="52"/>
      <c r="G50" s="52"/>
      <c r="H50" s="51"/>
      <c r="I50" s="166" t="s">
        <v>151</v>
      </c>
      <c r="J50" s="166"/>
      <c r="K50" s="136"/>
    </row>
    <row r="51" spans="1:11" ht="20.100000000000001" customHeight="1" x14ac:dyDescent="0.25">
      <c r="A51" s="138"/>
      <c r="B51" s="61"/>
      <c r="C51" s="43"/>
      <c r="D51" s="43"/>
      <c r="E51" s="62"/>
      <c r="F51" s="62"/>
      <c r="G51" s="63"/>
      <c r="H51" s="44"/>
      <c r="I51" s="166"/>
      <c r="J51" s="166"/>
      <c r="K51" s="136"/>
    </row>
    <row r="52" spans="1:11" ht="18" customHeight="1" x14ac:dyDescent="0.35">
      <c r="A52" s="170" t="s">
        <v>132</v>
      </c>
      <c r="B52" s="171"/>
      <c r="C52" s="171"/>
      <c r="D52" s="171"/>
      <c r="E52" s="171"/>
      <c r="F52" s="171"/>
      <c r="G52" s="171"/>
      <c r="H52" s="108"/>
      <c r="I52" s="166"/>
      <c r="J52" s="166"/>
      <c r="K52" s="136"/>
    </row>
    <row r="53" spans="1:11" ht="18" customHeight="1" x14ac:dyDescent="0.25">
      <c r="A53" s="139" t="s">
        <v>159</v>
      </c>
      <c r="B53" s="107"/>
      <c r="C53" s="107"/>
      <c r="D53" s="110"/>
      <c r="E53" s="109"/>
      <c r="F53" s="109"/>
      <c r="G53" s="109"/>
      <c r="H53" s="108"/>
      <c r="I53" s="108"/>
      <c r="J53" s="108"/>
      <c r="K53" s="136"/>
    </row>
    <row r="54" spans="1:11" ht="9.9499999999999993" customHeight="1" x14ac:dyDescent="0.25">
      <c r="A54" s="139"/>
      <c r="B54" s="107"/>
      <c r="C54" s="107"/>
      <c r="D54" s="110"/>
      <c r="E54" s="109" t="s">
        <v>74</v>
      </c>
      <c r="F54" s="109"/>
      <c r="G54" s="109"/>
      <c r="H54" s="108"/>
      <c r="I54" s="108"/>
      <c r="J54" s="108"/>
      <c r="K54" s="136"/>
    </row>
    <row r="55" spans="1:11" ht="18" customHeight="1" x14ac:dyDescent="0.35">
      <c r="A55" s="64" t="s">
        <v>152</v>
      </c>
      <c r="B55" s="65"/>
      <c r="C55" s="66" t="s">
        <v>81</v>
      </c>
      <c r="D55" s="67" t="s">
        <v>105</v>
      </c>
      <c r="E55" s="68" t="str">
        <f>IF(G43-G46=0,"Zählerdaten!",G43-G46)</f>
        <v>Zählerdaten!</v>
      </c>
      <c r="F55" s="153" t="s">
        <v>92</v>
      </c>
      <c r="G55" s="154"/>
      <c r="H55" s="50"/>
      <c r="I55" s="50"/>
      <c r="J55" s="50"/>
      <c r="K55" s="124"/>
    </row>
    <row r="56" spans="1:11" ht="18" customHeight="1" x14ac:dyDescent="0.35">
      <c r="A56" s="64" t="s">
        <v>153</v>
      </c>
      <c r="B56" s="65"/>
      <c r="C56" s="66" t="s">
        <v>82</v>
      </c>
      <c r="D56" s="67" t="s">
        <v>106</v>
      </c>
      <c r="E56" s="68" t="str">
        <f>IF(G44-G47=0,"Zählerdaten!",G44-G47)</f>
        <v>Zählerdaten!</v>
      </c>
      <c r="F56" s="153" t="s">
        <v>92</v>
      </c>
      <c r="G56" s="154"/>
      <c r="H56" s="50"/>
      <c r="I56" s="50"/>
      <c r="J56" s="50"/>
      <c r="K56" s="124"/>
    </row>
    <row r="57" spans="1:11" ht="18" customHeight="1" x14ac:dyDescent="0.25">
      <c r="A57" s="69" t="s">
        <v>154</v>
      </c>
      <c r="B57" s="70"/>
      <c r="C57" s="71"/>
      <c r="D57" s="72"/>
      <c r="E57" s="73" t="str">
        <f>IF(SUM(E55:E56)=0,"Zählerdaten!",SUM(E55:E56))</f>
        <v>Zählerdaten!</v>
      </c>
      <c r="F57" s="155" t="s">
        <v>93</v>
      </c>
      <c r="G57" s="156"/>
      <c r="H57" s="50"/>
      <c r="I57" s="50"/>
      <c r="J57" s="50"/>
      <c r="K57" s="124"/>
    </row>
    <row r="58" spans="1:11" ht="18" customHeight="1" x14ac:dyDescent="0.35">
      <c r="A58" s="64" t="s">
        <v>155</v>
      </c>
      <c r="B58" s="65"/>
      <c r="C58" s="66" t="s">
        <v>83</v>
      </c>
      <c r="D58" s="74" t="s">
        <v>85</v>
      </c>
      <c r="E58" s="68" t="str">
        <f>IF(G46=0,"Zählerdaten!",G46)</f>
        <v>Zählerdaten!</v>
      </c>
      <c r="F58" s="153" t="s">
        <v>92</v>
      </c>
      <c r="G58" s="154"/>
      <c r="H58" s="50"/>
      <c r="I58" s="50"/>
      <c r="J58" s="50"/>
      <c r="K58" s="124"/>
    </row>
    <row r="59" spans="1:11" ht="18" customHeight="1" x14ac:dyDescent="0.35">
      <c r="A59" s="64" t="s">
        <v>156</v>
      </c>
      <c r="B59" s="65"/>
      <c r="C59" s="66" t="s">
        <v>84</v>
      </c>
      <c r="D59" s="74" t="s">
        <v>86</v>
      </c>
      <c r="E59" s="68" t="str">
        <f>IF(G47=0,"Zählerdaten!",G47)</f>
        <v>Zählerdaten!</v>
      </c>
      <c r="F59" s="153" t="s">
        <v>92</v>
      </c>
      <c r="G59" s="154"/>
      <c r="H59" s="50"/>
      <c r="I59" s="50"/>
      <c r="J59" s="50"/>
      <c r="K59" s="124"/>
    </row>
    <row r="60" spans="1:11" ht="18" customHeight="1" x14ac:dyDescent="0.25">
      <c r="A60" s="69" t="s">
        <v>157</v>
      </c>
      <c r="B60" s="75"/>
      <c r="C60" s="76"/>
      <c r="D60" s="77"/>
      <c r="E60" s="73" t="str">
        <f>IF(SUM(E58:E59)=0,"Zählerdaten!",SUM(E58:E59))</f>
        <v>Zählerdaten!</v>
      </c>
      <c r="F60" s="155" t="s">
        <v>93</v>
      </c>
      <c r="G60" s="156"/>
      <c r="H60" s="50"/>
      <c r="I60" s="50"/>
      <c r="J60" s="50"/>
      <c r="K60" s="124"/>
    </row>
    <row r="61" spans="1:11" ht="18" customHeight="1" x14ac:dyDescent="0.35">
      <c r="A61" s="78" t="s">
        <v>158</v>
      </c>
      <c r="B61" s="79"/>
      <c r="C61" s="80" t="s">
        <v>80</v>
      </c>
      <c r="D61" s="81" t="s">
        <v>75</v>
      </c>
      <c r="E61" s="82" t="str">
        <f>IF(SUM(G43:G44)=0,"Zählerdaten!",SUM(G43:G44))</f>
        <v>Zählerdaten!</v>
      </c>
      <c r="F61" s="162" t="s">
        <v>93</v>
      </c>
      <c r="G61" s="163"/>
      <c r="H61" s="108"/>
      <c r="I61" s="108"/>
      <c r="J61" s="108"/>
      <c r="K61" s="136"/>
    </row>
    <row r="62" spans="1:11" ht="20.100000000000001" customHeight="1" x14ac:dyDescent="0.25">
      <c r="A62" s="135"/>
      <c r="B62" s="107"/>
      <c r="C62" s="107"/>
      <c r="D62" s="106"/>
      <c r="E62" s="111"/>
      <c r="F62" s="107"/>
      <c r="G62" s="107"/>
      <c r="H62" s="50"/>
      <c r="I62" s="50"/>
      <c r="J62" s="50"/>
      <c r="K62" s="124"/>
    </row>
    <row r="63" spans="1:11" x14ac:dyDescent="0.25">
      <c r="A63" s="139" t="s">
        <v>87</v>
      </c>
      <c r="B63" s="107"/>
      <c r="C63" s="107"/>
      <c r="D63" s="106"/>
      <c r="E63" s="111"/>
      <c r="F63" s="107"/>
      <c r="G63" s="107"/>
      <c r="H63" s="50"/>
      <c r="I63" s="50"/>
      <c r="J63" s="50"/>
      <c r="K63" s="124"/>
    </row>
    <row r="64" spans="1:11" ht="9.9499999999999993" customHeight="1" x14ac:dyDescent="0.25">
      <c r="A64" s="139"/>
      <c r="B64" s="107"/>
      <c r="C64" s="107"/>
      <c r="D64" s="106"/>
      <c r="E64" s="111" t="s">
        <v>74</v>
      </c>
      <c r="F64" s="107"/>
      <c r="G64" s="107"/>
      <c r="H64" s="50"/>
      <c r="I64" s="50"/>
      <c r="J64" s="50"/>
      <c r="K64" s="124"/>
    </row>
    <row r="65" spans="1:11" ht="18" x14ac:dyDescent="0.35">
      <c r="A65" s="83" t="s">
        <v>99</v>
      </c>
      <c r="B65" s="84"/>
      <c r="C65" s="85" t="s">
        <v>89</v>
      </c>
      <c r="D65" s="86" t="s">
        <v>55</v>
      </c>
      <c r="E65" s="87" t="str">
        <f>IF(G49=0,"Zählerdaten!",G49)</f>
        <v>Zählerdaten!</v>
      </c>
      <c r="F65" s="160" t="s">
        <v>93</v>
      </c>
      <c r="G65" s="161"/>
      <c r="H65" s="50"/>
      <c r="I65" s="50"/>
      <c r="J65" s="50"/>
      <c r="K65" s="124"/>
    </row>
    <row r="66" spans="1:11" ht="18" x14ac:dyDescent="0.35">
      <c r="A66" s="64" t="s">
        <v>135</v>
      </c>
      <c r="B66" s="65"/>
      <c r="C66" s="66" t="s">
        <v>88</v>
      </c>
      <c r="D66" s="67" t="s">
        <v>55</v>
      </c>
      <c r="E66" s="68" t="str">
        <f>IF(G45=0,"Zählerdaten!",G45)</f>
        <v>Zählerdaten!</v>
      </c>
      <c r="F66" s="153" t="s">
        <v>92</v>
      </c>
      <c r="G66" s="154"/>
      <c r="H66" s="50"/>
      <c r="I66" s="50"/>
      <c r="J66" s="50"/>
      <c r="K66" s="124"/>
    </row>
    <row r="67" spans="1:11" ht="18" x14ac:dyDescent="0.35">
      <c r="A67" s="78" t="s">
        <v>103</v>
      </c>
      <c r="B67" s="79"/>
      <c r="C67" s="80" t="s">
        <v>90</v>
      </c>
      <c r="D67" s="88" t="s">
        <v>55</v>
      </c>
      <c r="E67" s="82" t="str">
        <f>IF(G49=0,"Zählerdaten!",E65-E66)</f>
        <v>Zählerdaten!</v>
      </c>
      <c r="F67" s="162" t="s">
        <v>93</v>
      </c>
      <c r="G67" s="163"/>
      <c r="H67" s="50" t="str">
        <f>IF(E67="Zählerdaten!","",IF(OR(E65-E66&lt;&gt;E67,E72+E74&lt;&gt;E75),"       Fehler",""))</f>
        <v/>
      </c>
      <c r="I67" s="50"/>
      <c r="J67" s="50"/>
      <c r="K67" s="124"/>
    </row>
    <row r="68" spans="1:11" ht="20.100000000000001" customHeight="1" x14ac:dyDescent="0.25">
      <c r="A68" s="135"/>
      <c r="B68" s="107"/>
      <c r="C68" s="107"/>
      <c r="D68" s="106"/>
      <c r="E68" s="111"/>
      <c r="F68" s="107"/>
      <c r="G68" s="107"/>
      <c r="H68" s="50"/>
      <c r="I68" s="50"/>
      <c r="J68" s="50"/>
      <c r="K68" s="124"/>
    </row>
    <row r="69" spans="1:11" x14ac:dyDescent="0.25">
      <c r="A69" s="139" t="s">
        <v>91</v>
      </c>
      <c r="B69" s="107"/>
      <c r="C69" s="107"/>
      <c r="D69" s="106"/>
      <c r="E69" s="111"/>
      <c r="F69" s="107"/>
      <c r="G69" s="107"/>
      <c r="H69" s="50"/>
      <c r="I69" s="50"/>
      <c r="J69" s="50"/>
      <c r="K69" s="124"/>
    </row>
    <row r="70" spans="1:11" ht="9.9499999999999993" customHeight="1" x14ac:dyDescent="0.25">
      <c r="A70" s="140"/>
      <c r="B70" s="107"/>
      <c r="C70" s="107"/>
      <c r="D70" s="106"/>
      <c r="E70" s="111"/>
      <c r="F70" s="107"/>
      <c r="G70" s="107"/>
      <c r="H70" s="50"/>
      <c r="I70" s="50"/>
      <c r="J70" s="50"/>
      <c r="K70" s="124"/>
    </row>
    <row r="71" spans="1:11" ht="18" x14ac:dyDescent="0.35">
      <c r="A71" s="83" t="s">
        <v>98</v>
      </c>
      <c r="B71" s="84"/>
      <c r="C71" s="85" t="s">
        <v>101</v>
      </c>
      <c r="D71" s="86" t="s">
        <v>100</v>
      </c>
      <c r="E71" s="87" t="str">
        <f>IF(G49=0,"Zählerdaten!",E67-E73)</f>
        <v>Zählerdaten!</v>
      </c>
      <c r="F71" s="160" t="s">
        <v>93</v>
      </c>
      <c r="G71" s="161"/>
      <c r="H71" s="50"/>
      <c r="I71" s="50"/>
      <c r="J71" s="50"/>
      <c r="K71" s="124"/>
    </row>
    <row r="72" spans="1:11" x14ac:dyDescent="0.25">
      <c r="A72" s="69" t="s">
        <v>94</v>
      </c>
      <c r="B72" s="70"/>
      <c r="C72" s="71"/>
      <c r="D72" s="72"/>
      <c r="E72" s="73" t="str">
        <f>IF(G49=0,"Zählerdaten!",SUM(E71:E71))</f>
        <v>Zählerdaten!</v>
      </c>
      <c r="F72" s="164" t="s">
        <v>93</v>
      </c>
      <c r="G72" s="156"/>
      <c r="H72" s="50"/>
      <c r="I72" s="50"/>
      <c r="J72" s="50"/>
      <c r="K72" s="124"/>
    </row>
    <row r="73" spans="1:11" ht="18" x14ac:dyDescent="0.35">
      <c r="A73" s="83" t="s">
        <v>95</v>
      </c>
      <c r="B73" s="84"/>
      <c r="C73" s="85" t="s">
        <v>102</v>
      </c>
      <c r="D73" s="89" t="s">
        <v>100</v>
      </c>
      <c r="E73" s="87" t="str">
        <f>IF(G49=0,"Zählerdaten!",G49-G48)</f>
        <v>Zählerdaten!</v>
      </c>
      <c r="F73" s="160" t="s">
        <v>93</v>
      </c>
      <c r="G73" s="161"/>
      <c r="H73" s="50"/>
      <c r="I73" s="50"/>
      <c r="J73" s="50"/>
      <c r="K73" s="124"/>
    </row>
    <row r="74" spans="1:11" x14ac:dyDescent="0.25">
      <c r="A74" s="69" t="s">
        <v>96</v>
      </c>
      <c r="B74" s="75"/>
      <c r="C74" s="76"/>
      <c r="D74" s="77"/>
      <c r="E74" s="73" t="str">
        <f>IF(G49=0,"Zählerdaten!",SUM(E73:E73))</f>
        <v>Zählerdaten!</v>
      </c>
      <c r="F74" s="164" t="s">
        <v>93</v>
      </c>
      <c r="G74" s="156"/>
      <c r="H74" s="50"/>
      <c r="I74" s="50"/>
      <c r="J74" s="50"/>
      <c r="K74" s="124"/>
    </row>
    <row r="75" spans="1:11" ht="18" x14ac:dyDescent="0.35">
      <c r="A75" s="78" t="s">
        <v>97</v>
      </c>
      <c r="B75" s="79"/>
      <c r="C75" s="80" t="s">
        <v>112</v>
      </c>
      <c r="D75" s="81" t="s">
        <v>113</v>
      </c>
      <c r="E75" s="82" t="str">
        <f>IF(G49=0,"Zählerdaten!",E72+E74)</f>
        <v>Zählerdaten!</v>
      </c>
      <c r="F75" s="165" t="s">
        <v>93</v>
      </c>
      <c r="G75" s="163"/>
      <c r="H75" s="50" t="str">
        <f>IF(E67="Zählerdaten!","",IF(OR(E65-E66&lt;&gt;E67,E72+E74&lt;&gt;E75),"       Fehler",""))</f>
        <v/>
      </c>
      <c r="I75" s="50"/>
      <c r="J75" s="50"/>
      <c r="K75" s="124"/>
    </row>
    <row r="76" spans="1:11" ht="20.100000000000001" customHeight="1" x14ac:dyDescent="0.25">
      <c r="A76" s="140"/>
      <c r="B76" s="107"/>
      <c r="C76" s="107"/>
      <c r="D76" s="106"/>
      <c r="E76" s="111"/>
      <c r="F76" s="107"/>
      <c r="G76" s="107"/>
      <c r="H76" s="50"/>
      <c r="I76" s="50"/>
      <c r="J76" s="50"/>
      <c r="K76" s="124"/>
    </row>
    <row r="77" spans="1:11" x14ac:dyDescent="0.25">
      <c r="A77" s="139" t="s">
        <v>107</v>
      </c>
      <c r="B77" s="107"/>
      <c r="C77" s="107"/>
      <c r="D77" s="106"/>
      <c r="E77" s="111"/>
      <c r="F77" s="107"/>
      <c r="G77" s="107"/>
      <c r="H77" s="50"/>
      <c r="I77" s="50"/>
      <c r="J77" s="50"/>
      <c r="K77" s="124"/>
    </row>
    <row r="78" spans="1:11" ht="9.9499999999999993" customHeight="1" x14ac:dyDescent="0.25">
      <c r="A78" s="140"/>
      <c r="B78" s="107"/>
      <c r="C78" s="107"/>
      <c r="D78" s="106"/>
      <c r="E78" s="111" t="s">
        <v>74</v>
      </c>
      <c r="F78" s="107"/>
      <c r="G78" s="107"/>
      <c r="H78" s="50"/>
      <c r="I78" s="50"/>
      <c r="J78" s="50"/>
      <c r="K78" s="124"/>
    </row>
    <row r="79" spans="1:11" ht="18" x14ac:dyDescent="0.35">
      <c r="A79" s="83" t="s">
        <v>148</v>
      </c>
      <c r="B79" s="84"/>
      <c r="C79" s="85" t="s">
        <v>108</v>
      </c>
      <c r="D79" s="86" t="s">
        <v>111</v>
      </c>
      <c r="E79" s="87" t="str">
        <f>IF(G49=0,"Zählerdaten!",E71+E57)</f>
        <v>Zählerdaten!</v>
      </c>
      <c r="F79" s="160" t="s">
        <v>93</v>
      </c>
      <c r="G79" s="161"/>
      <c r="H79" s="50"/>
      <c r="I79" s="50"/>
      <c r="J79" s="50"/>
      <c r="K79" s="124"/>
    </row>
    <row r="80" spans="1:11" ht="18" x14ac:dyDescent="0.35">
      <c r="A80" s="83" t="s">
        <v>149</v>
      </c>
      <c r="B80" s="84"/>
      <c r="C80" s="85" t="s">
        <v>109</v>
      </c>
      <c r="D80" s="86" t="s">
        <v>111</v>
      </c>
      <c r="E80" s="87" t="str">
        <f>IF(G49=0,"Zählerdaten!",E74+E60)</f>
        <v>Zählerdaten!</v>
      </c>
      <c r="F80" s="160" t="s">
        <v>93</v>
      </c>
      <c r="G80" s="161"/>
      <c r="H80" s="50"/>
      <c r="I80" s="50"/>
      <c r="J80" s="50"/>
      <c r="K80" s="124"/>
    </row>
    <row r="81" spans="1:11" ht="18" x14ac:dyDescent="0.35">
      <c r="A81" s="78" t="s">
        <v>136</v>
      </c>
      <c r="B81" s="79"/>
      <c r="C81" s="80" t="s">
        <v>110</v>
      </c>
      <c r="D81" s="88" t="s">
        <v>111</v>
      </c>
      <c r="E81" s="82" t="str">
        <f>IF(G49=0,"Zählerdaten!",E79+E80)</f>
        <v>Zählerdaten!</v>
      </c>
      <c r="F81" s="162" t="s">
        <v>93</v>
      </c>
      <c r="G81" s="163"/>
      <c r="H81" s="50"/>
      <c r="I81" s="50"/>
      <c r="J81" s="50"/>
      <c r="K81" s="124"/>
    </row>
    <row r="82" spans="1:11" ht="9.9499999999999993" customHeight="1" x14ac:dyDescent="0.25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3"/>
    </row>
  </sheetData>
  <sheetProtection algorithmName="SHA-512" hashValue="4ORCwo9gUUo3Bucr/qomXSXTj5589nljKu1IvMlf4eD9+RuXrnYul6QVhmX+NymjJLIvRdaN6/jMICXR/VvRng==" saltValue="s6719P/Urz7HEZEvS55ZXw==" spinCount="100000" sheet="1" selectLockedCells="1"/>
  <mergeCells count="31">
    <mergeCell ref="I50:J52"/>
    <mergeCell ref="I43:I45"/>
    <mergeCell ref="I46:I48"/>
    <mergeCell ref="A52:G52"/>
    <mergeCell ref="J33:K34"/>
    <mergeCell ref="C46:C48"/>
    <mergeCell ref="D46:D48"/>
    <mergeCell ref="C43:C45"/>
    <mergeCell ref="D43:D45"/>
    <mergeCell ref="F71:G71"/>
    <mergeCell ref="F72:G72"/>
    <mergeCell ref="F61:G61"/>
    <mergeCell ref="F60:G60"/>
    <mergeCell ref="F59:G59"/>
    <mergeCell ref="F65:G65"/>
    <mergeCell ref="F66:G66"/>
    <mergeCell ref="F67:G67"/>
    <mergeCell ref="F80:G80"/>
    <mergeCell ref="F81:G81"/>
    <mergeCell ref="F73:G73"/>
    <mergeCell ref="F74:G74"/>
    <mergeCell ref="F75:G75"/>
    <mergeCell ref="F79:G79"/>
    <mergeCell ref="F58:G58"/>
    <mergeCell ref="F57:G57"/>
    <mergeCell ref="E13:E14"/>
    <mergeCell ref="E20:E21"/>
    <mergeCell ref="E30:E31"/>
    <mergeCell ref="F31:G32"/>
    <mergeCell ref="F56:G56"/>
    <mergeCell ref="F55:G55"/>
  </mergeCells>
  <conditionalFormatting sqref="H67">
    <cfRule type="expression" dxfId="1" priority="2">
      <formula>H67="       Fehler"</formula>
    </cfRule>
  </conditionalFormatting>
  <conditionalFormatting sqref="H75">
    <cfRule type="expression" dxfId="0" priority="1">
      <formula>$H$75="       Fehler"</formula>
    </cfRule>
  </conditionalFormatting>
  <pageMargins left="0.68" right="0.25" top="0.36" bottom="0.3" header="0.41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7FCE-55D1-407E-A3CB-95F663EB4073}">
  <sheetPr>
    <pageSetUpPr fitToPage="1"/>
  </sheetPr>
  <dimension ref="A1:P78"/>
  <sheetViews>
    <sheetView topLeftCell="A31" zoomScaleNormal="100" workbookViewId="0">
      <selection activeCell="C52" sqref="C52:C54"/>
    </sheetView>
  </sheetViews>
  <sheetFormatPr baseColWidth="10" defaultRowHeight="15" outlineLevelRow="1" x14ac:dyDescent="0.25"/>
  <cols>
    <col min="1" max="1" width="11.5703125" customWidth="1"/>
    <col min="2" max="2" width="14.42578125" customWidth="1"/>
    <col min="3" max="3" width="14.42578125" bestFit="1" customWidth="1"/>
    <col min="4" max="4" width="14.28515625" customWidth="1"/>
    <col min="5" max="6" width="13.7109375" customWidth="1"/>
    <col min="10" max="12" width="11.5703125" customWidth="1"/>
  </cols>
  <sheetData>
    <row r="1" spans="1:13" ht="21" x14ac:dyDescent="0.35">
      <c r="A1" s="2" t="s">
        <v>0</v>
      </c>
    </row>
    <row r="2" spans="1:13" x14ac:dyDescent="0.25">
      <c r="A2" s="8" t="s">
        <v>20</v>
      </c>
      <c r="B2" s="10" t="s">
        <v>21</v>
      </c>
      <c r="F2" s="180" t="s">
        <v>68</v>
      </c>
      <c r="G2" s="180"/>
      <c r="H2" s="180"/>
      <c r="I2" s="180"/>
      <c r="J2" s="180"/>
      <c r="K2" s="180"/>
      <c r="L2" s="180"/>
      <c r="M2" s="180"/>
    </row>
    <row r="3" spans="1:13" x14ac:dyDescent="0.25">
      <c r="A3" s="8" t="s">
        <v>19</v>
      </c>
      <c r="B3" s="10" t="s">
        <v>22</v>
      </c>
      <c r="F3" s="180"/>
      <c r="G3" s="180"/>
      <c r="H3" s="180"/>
      <c r="I3" s="180"/>
      <c r="J3" s="180"/>
      <c r="K3" s="180"/>
      <c r="L3" s="180"/>
      <c r="M3" s="180"/>
    </row>
    <row r="4" spans="1:13" x14ac:dyDescent="0.25">
      <c r="A4" s="8"/>
      <c r="B4" s="10"/>
    </row>
    <row r="5" spans="1:13" x14ac:dyDescent="0.25">
      <c r="A5" s="8"/>
      <c r="B5" s="10"/>
    </row>
    <row r="7" spans="1:13" ht="15.75" thickBot="1" x14ac:dyDescent="0.3">
      <c r="A7" s="3"/>
      <c r="B7" s="9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Top="1" x14ac:dyDescent="0.25">
      <c r="D8" s="4" t="s">
        <v>17</v>
      </c>
    </row>
    <row r="9" spans="1:13" x14ac:dyDescent="0.25">
      <c r="G9" s="4"/>
    </row>
    <row r="10" spans="1:13" x14ac:dyDescent="0.25">
      <c r="G10" s="5"/>
    </row>
    <row r="11" spans="1:13" x14ac:dyDescent="0.25"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5">
      <c r="B14" s="4" t="s">
        <v>29</v>
      </c>
      <c r="C14" s="4"/>
      <c r="D14" s="4"/>
      <c r="E14" s="4"/>
      <c r="F14" s="1" t="s">
        <v>2</v>
      </c>
      <c r="G14" s="4"/>
      <c r="H14" s="4"/>
      <c r="I14" s="4"/>
      <c r="J14" s="4"/>
    </row>
    <row r="15" spans="1:13" x14ac:dyDescent="0.25">
      <c r="A15" t="s">
        <v>60</v>
      </c>
      <c r="B15" s="30">
        <v>236721</v>
      </c>
      <c r="C15" s="4"/>
      <c r="D15" s="4"/>
      <c r="E15" s="189" t="s">
        <v>12</v>
      </c>
      <c r="F15" s="6" t="s">
        <v>3</v>
      </c>
      <c r="G15" s="4"/>
      <c r="H15" s="4"/>
      <c r="I15" s="4"/>
      <c r="J15" s="4"/>
    </row>
    <row r="16" spans="1:13" x14ac:dyDescent="0.25">
      <c r="A16" s="6" t="s">
        <v>24</v>
      </c>
      <c r="B16" s="30" t="s">
        <v>62</v>
      </c>
      <c r="C16" s="4"/>
      <c r="D16" s="4"/>
      <c r="E16" s="189"/>
      <c r="F16" s="6" t="s">
        <v>4</v>
      </c>
      <c r="G16" s="4"/>
      <c r="H16" s="4"/>
      <c r="I16" s="4"/>
      <c r="J16" s="4"/>
    </row>
    <row r="17" spans="1:16" x14ac:dyDescent="0.25">
      <c r="C17" s="4"/>
      <c r="D17" s="4"/>
      <c r="E17" s="4"/>
      <c r="F17" s="6" t="s">
        <v>5</v>
      </c>
      <c r="G17" s="4"/>
      <c r="H17" s="4"/>
      <c r="I17" s="4"/>
      <c r="J17" s="4"/>
    </row>
    <row r="18" spans="1:16" x14ac:dyDescent="0.25">
      <c r="B18" s="4"/>
      <c r="C18" s="4"/>
      <c r="D18" s="4" t="s">
        <v>17</v>
      </c>
      <c r="E18" s="4"/>
      <c r="F18" s="4"/>
      <c r="G18" s="4"/>
      <c r="H18" s="4"/>
      <c r="I18" s="4"/>
      <c r="J18" s="4"/>
    </row>
    <row r="19" spans="1:16" x14ac:dyDescent="0.25">
      <c r="B19" s="4"/>
      <c r="C19" s="4"/>
      <c r="D19" s="4" t="s">
        <v>23</v>
      </c>
      <c r="E19" s="4"/>
      <c r="F19" s="4"/>
      <c r="G19" s="4"/>
      <c r="H19" s="4"/>
      <c r="I19" s="4"/>
      <c r="J19" s="4"/>
    </row>
    <row r="20" spans="1:16" x14ac:dyDescent="0.25">
      <c r="B20" s="4"/>
      <c r="C20" s="4"/>
      <c r="D20" s="4"/>
      <c r="E20" s="4"/>
      <c r="F20" s="4"/>
      <c r="G20" s="4"/>
      <c r="H20" s="4"/>
      <c r="I20" s="4" t="s">
        <v>16</v>
      </c>
      <c r="J20" s="4"/>
    </row>
    <row r="21" spans="1:16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1:16" x14ac:dyDescent="0.25">
      <c r="B22" s="4"/>
      <c r="C22" s="4"/>
      <c r="D22" s="4"/>
      <c r="E22" s="4"/>
      <c r="F22" s="4"/>
      <c r="G22" s="4"/>
      <c r="H22" s="4"/>
      <c r="I22" s="4"/>
      <c r="J22" s="4"/>
    </row>
    <row r="23" spans="1:16" x14ac:dyDescent="0.25">
      <c r="B23" s="4" t="s">
        <v>29</v>
      </c>
      <c r="C23" s="4"/>
      <c r="D23" s="4"/>
      <c r="E23" s="4"/>
      <c r="F23" s="1" t="s">
        <v>6</v>
      </c>
      <c r="G23" s="4"/>
      <c r="H23" s="4"/>
      <c r="I23" s="4"/>
      <c r="J23" s="4"/>
      <c r="O23" t="s">
        <v>66</v>
      </c>
      <c r="P23" t="s">
        <v>26</v>
      </c>
    </row>
    <row r="24" spans="1:16" x14ac:dyDescent="0.25">
      <c r="A24" t="s">
        <v>60</v>
      </c>
      <c r="B24" s="30">
        <v>236721</v>
      </c>
      <c r="C24" s="4"/>
      <c r="D24" s="4"/>
      <c r="E24" s="189" t="s">
        <v>63</v>
      </c>
      <c r="F24" s="6" t="s">
        <v>7</v>
      </c>
      <c r="G24" s="4"/>
      <c r="H24" s="4"/>
      <c r="I24" s="4"/>
      <c r="J24" s="4"/>
      <c r="O24" t="s">
        <v>67</v>
      </c>
      <c r="P24" t="s">
        <v>51</v>
      </c>
    </row>
    <row r="25" spans="1:16" x14ac:dyDescent="0.25">
      <c r="A25" s="6" t="s">
        <v>24</v>
      </c>
      <c r="B25" s="30" t="s">
        <v>65</v>
      </c>
      <c r="C25" s="4"/>
      <c r="D25" s="4"/>
      <c r="E25" s="189"/>
      <c r="F25" s="6" t="s">
        <v>8</v>
      </c>
      <c r="G25" s="4"/>
      <c r="H25" s="4"/>
      <c r="I25" s="4"/>
      <c r="J25" s="4"/>
    </row>
    <row r="26" spans="1:16" x14ac:dyDescent="0.25">
      <c r="C26" s="4"/>
      <c r="D26" s="4"/>
      <c r="E26" s="4"/>
      <c r="F26" s="6" t="s">
        <v>9</v>
      </c>
      <c r="G26" s="4"/>
      <c r="H26" s="4"/>
      <c r="I26" s="4"/>
      <c r="J26" s="4"/>
    </row>
    <row r="27" spans="1:16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1:16" x14ac:dyDescent="0.25">
      <c r="B28" s="4" t="s">
        <v>61</v>
      </c>
      <c r="C28" s="4"/>
      <c r="D28" s="4" t="s">
        <v>48</v>
      </c>
      <c r="E28" s="4"/>
      <c r="F28" s="4"/>
      <c r="G28" s="4"/>
      <c r="H28" s="4"/>
      <c r="I28" s="4"/>
      <c r="J28" s="4"/>
    </row>
    <row r="29" spans="1:16" x14ac:dyDescent="0.25">
      <c r="B29" s="4" t="s">
        <v>61</v>
      </c>
      <c r="C29" s="4"/>
      <c r="D29" s="4"/>
      <c r="E29" s="4"/>
      <c r="F29" s="4"/>
      <c r="G29" s="4"/>
      <c r="H29" s="4"/>
      <c r="I29" s="4"/>
      <c r="J29" s="4"/>
    </row>
    <row r="30" spans="1:16" x14ac:dyDescent="0.25">
      <c r="B30" s="4" t="s">
        <v>61</v>
      </c>
      <c r="C30" s="4"/>
      <c r="D30" s="4"/>
      <c r="E30" s="4"/>
      <c r="F30" s="4"/>
      <c r="G30" s="4"/>
      <c r="H30" s="4"/>
      <c r="I30" s="4"/>
      <c r="J30" s="4"/>
    </row>
    <row r="31" spans="1:16" x14ac:dyDescent="0.25">
      <c r="B31" s="4"/>
      <c r="C31" s="4"/>
      <c r="D31" s="4" t="s">
        <v>18</v>
      </c>
      <c r="E31" s="4"/>
      <c r="F31" s="4"/>
      <c r="G31" s="4"/>
      <c r="H31" s="4"/>
      <c r="I31" s="4"/>
      <c r="J31" s="4"/>
    </row>
    <row r="32" spans="1:16" x14ac:dyDescent="0.25">
      <c r="B32" s="4" t="s">
        <v>29</v>
      </c>
      <c r="C32" s="4"/>
      <c r="D32" s="4"/>
      <c r="E32" s="4"/>
      <c r="F32" s="1" t="s">
        <v>10</v>
      </c>
      <c r="G32" s="4"/>
      <c r="H32" s="4"/>
      <c r="I32" s="4"/>
      <c r="J32" s="4"/>
    </row>
    <row r="33" spans="1:12" x14ac:dyDescent="0.25">
      <c r="A33" t="s">
        <v>60</v>
      </c>
      <c r="B33" s="30">
        <v>602739</v>
      </c>
      <c r="C33" s="4"/>
      <c r="D33" s="4"/>
      <c r="E33" s="189" t="s">
        <v>64</v>
      </c>
      <c r="F33" s="6" t="s">
        <v>11</v>
      </c>
      <c r="G33" s="4"/>
      <c r="H33" s="4"/>
      <c r="I33" s="4"/>
      <c r="J33" s="4"/>
    </row>
    <row r="34" spans="1:12" x14ac:dyDescent="0.25">
      <c r="A34" s="6" t="s">
        <v>24</v>
      </c>
      <c r="B34" s="30" t="s">
        <v>71</v>
      </c>
      <c r="C34" s="4"/>
      <c r="D34" s="4"/>
      <c r="E34" s="189"/>
      <c r="F34" s="4"/>
      <c r="G34" s="4"/>
      <c r="H34" s="4"/>
      <c r="I34" s="4"/>
      <c r="J34" s="4"/>
      <c r="L34" s="1" t="s">
        <v>15</v>
      </c>
    </row>
    <row r="35" spans="1:12" x14ac:dyDescent="0.25">
      <c r="C35" s="4"/>
      <c r="D35" s="4"/>
      <c r="E35" s="7"/>
      <c r="G35" s="4"/>
      <c r="H35" s="4"/>
      <c r="I35" s="4"/>
      <c r="J35" s="4"/>
    </row>
    <row r="36" spans="1:12" x14ac:dyDescent="0.25">
      <c r="B36" s="4"/>
      <c r="C36" s="4"/>
      <c r="D36" s="4" t="s">
        <v>18</v>
      </c>
      <c r="E36" s="4"/>
      <c r="F36" s="4"/>
      <c r="G36" s="4"/>
      <c r="H36" s="4"/>
      <c r="I36" s="4" t="s">
        <v>16</v>
      </c>
      <c r="J36" s="4"/>
    </row>
    <row r="37" spans="1:12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1:12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1:12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1:12" x14ac:dyDescent="0.25">
      <c r="B40" s="4"/>
      <c r="C40" s="4"/>
      <c r="D40" s="4" t="s">
        <v>18</v>
      </c>
      <c r="E40" s="4"/>
      <c r="F40" s="4"/>
      <c r="G40" s="4"/>
      <c r="H40" s="4"/>
      <c r="I40" s="4" t="s">
        <v>16</v>
      </c>
      <c r="J40" s="4"/>
    </row>
    <row r="41" spans="1:12" x14ac:dyDescent="0.25">
      <c r="B41" s="4"/>
      <c r="C41" s="4"/>
      <c r="D41" s="4"/>
      <c r="E41" s="4"/>
      <c r="F41" s="4"/>
      <c r="G41" s="4"/>
      <c r="H41" s="4"/>
      <c r="I41" s="4"/>
      <c r="J41" s="4"/>
    </row>
    <row r="42" spans="1:12" x14ac:dyDescent="0.25">
      <c r="B42" s="4"/>
      <c r="C42" s="4"/>
      <c r="D42" s="4"/>
      <c r="E42" s="6" t="s">
        <v>13</v>
      </c>
      <c r="G42" s="4"/>
      <c r="H42" s="4"/>
      <c r="I42" s="4"/>
      <c r="J42" s="6" t="s">
        <v>14</v>
      </c>
    </row>
    <row r="43" spans="1:12" x14ac:dyDescent="0.25">
      <c r="B43" s="4"/>
      <c r="C43" s="4"/>
      <c r="D43" s="4"/>
      <c r="E43" s="4"/>
      <c r="F43" s="4"/>
      <c r="G43" s="4"/>
      <c r="H43" s="4"/>
      <c r="I43" s="4"/>
      <c r="J43" s="4"/>
    </row>
    <row r="44" spans="1:12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1:12" x14ac:dyDescent="0.25">
      <c r="B45" s="4"/>
      <c r="C45" s="4"/>
      <c r="D45" s="4"/>
      <c r="E45" s="4"/>
      <c r="F45" s="4"/>
      <c r="G45" s="4"/>
      <c r="H45" s="4"/>
      <c r="I45" s="4"/>
      <c r="J45" s="4"/>
    </row>
    <row r="47" spans="1:12" x14ac:dyDescent="0.25">
      <c r="B47" s="6"/>
    </row>
    <row r="50" spans="1:15" x14ac:dyDescent="0.25">
      <c r="O50" s="11"/>
    </row>
    <row r="51" spans="1:15" ht="18.75" thickBot="1" x14ac:dyDescent="0.4">
      <c r="A51" s="20" t="s">
        <v>38</v>
      </c>
      <c r="B51" s="20" t="s">
        <v>37</v>
      </c>
      <c r="C51" s="20" t="s">
        <v>39</v>
      </c>
      <c r="D51" s="20" t="s">
        <v>28</v>
      </c>
      <c r="E51" s="20" t="s">
        <v>45</v>
      </c>
      <c r="F51" s="20" t="s">
        <v>46</v>
      </c>
      <c r="G51" s="20" t="s">
        <v>43</v>
      </c>
      <c r="H51" s="20" t="s">
        <v>44</v>
      </c>
    </row>
    <row r="52" spans="1:15" ht="15.6" customHeight="1" outlineLevel="1" x14ac:dyDescent="0.35">
      <c r="A52" s="35" t="s">
        <v>69</v>
      </c>
      <c r="B52" s="36" t="s">
        <v>31</v>
      </c>
      <c r="C52" s="177" t="s">
        <v>40</v>
      </c>
      <c r="D52" s="182"/>
      <c r="E52" s="37"/>
      <c r="F52" s="37"/>
      <c r="G52" s="185">
        <v>1</v>
      </c>
      <c r="H52" s="38">
        <f>IF(F52="",0,(F52-E52)*G52)</f>
        <v>0</v>
      </c>
      <c r="I52" s="188" t="s">
        <v>73</v>
      </c>
      <c r="J52" s="188"/>
      <c r="K52" s="188"/>
    </row>
    <row r="53" spans="1:15" ht="15.6" customHeight="1" outlineLevel="1" x14ac:dyDescent="0.35">
      <c r="A53" s="39" t="s">
        <v>69</v>
      </c>
      <c r="B53" s="16" t="s">
        <v>32</v>
      </c>
      <c r="C53" s="178"/>
      <c r="D53" s="183"/>
      <c r="E53" s="24"/>
      <c r="F53" s="24"/>
      <c r="G53" s="186"/>
      <c r="H53" s="40">
        <f>IF(F53="",0,(F53-E53)*G52)</f>
        <v>0</v>
      </c>
      <c r="I53" s="188"/>
      <c r="J53" s="188"/>
      <c r="K53" s="188"/>
    </row>
    <row r="54" spans="1:15" ht="15.6" customHeight="1" outlineLevel="1" x14ac:dyDescent="0.35">
      <c r="A54" s="42" t="s">
        <v>69</v>
      </c>
      <c r="B54" s="25" t="s">
        <v>33</v>
      </c>
      <c r="C54" s="181"/>
      <c r="D54" s="184"/>
      <c r="E54" s="31"/>
      <c r="F54" s="31"/>
      <c r="G54" s="187"/>
      <c r="H54" s="41">
        <f>IF(AND(H52="",H53="",E54="",F54=""),0,IF(F54="",H52+H53,F54-E54))</f>
        <v>0</v>
      </c>
      <c r="I54" s="188"/>
      <c r="J54" s="188"/>
      <c r="K54" s="188"/>
    </row>
    <row r="55" spans="1:15" ht="15.6" customHeight="1" x14ac:dyDescent="0.35">
      <c r="A55" s="39" t="s">
        <v>69</v>
      </c>
      <c r="B55" s="14" t="s">
        <v>31</v>
      </c>
      <c r="C55" s="194" t="s">
        <v>40</v>
      </c>
      <c r="D55" s="190" t="str">
        <f>$B$16</f>
        <v>1ISK0075684373</v>
      </c>
      <c r="E55" s="23">
        <v>0</v>
      </c>
      <c r="F55" s="23">
        <v>942</v>
      </c>
      <c r="G55" s="193">
        <v>1</v>
      </c>
      <c r="H55" s="21">
        <f>IF(F55="","",(F55-E55)*G55)</f>
        <v>942</v>
      </c>
      <c r="I55" s="12"/>
      <c r="J55" s="12"/>
      <c r="K55" s="12"/>
    </row>
    <row r="56" spans="1:15" ht="15.6" customHeight="1" x14ac:dyDescent="0.35">
      <c r="A56" s="39" t="s">
        <v>69</v>
      </c>
      <c r="B56" s="16" t="s">
        <v>32</v>
      </c>
      <c r="C56" s="178"/>
      <c r="D56" s="191"/>
      <c r="E56" s="24">
        <v>0</v>
      </c>
      <c r="F56" s="24">
        <v>1236</v>
      </c>
      <c r="G56" s="186"/>
      <c r="H56" s="22">
        <f>IF(F56="","",(F56-E56)*G55)</f>
        <v>1236</v>
      </c>
      <c r="I56" s="12"/>
      <c r="J56" s="12"/>
      <c r="K56" s="12"/>
    </row>
    <row r="57" spans="1:15" ht="15.6" customHeight="1" x14ac:dyDescent="0.35">
      <c r="A57" s="39" t="s">
        <v>69</v>
      </c>
      <c r="B57" s="25" t="s">
        <v>33</v>
      </c>
      <c r="C57" s="181"/>
      <c r="D57" s="192"/>
      <c r="E57" s="33"/>
      <c r="F57" s="33"/>
      <c r="G57" s="187"/>
      <c r="H57" s="34">
        <f>IF(ISERROR(H55+H56),"",H55+H56)</f>
        <v>2178</v>
      </c>
      <c r="I57" s="12"/>
      <c r="J57" s="12"/>
      <c r="K57" s="12"/>
    </row>
    <row r="58" spans="1:15" ht="15.6" customHeight="1" x14ac:dyDescent="0.35">
      <c r="A58" s="13" t="s">
        <v>70</v>
      </c>
      <c r="B58" s="14" t="s">
        <v>31</v>
      </c>
      <c r="C58" s="194" t="s">
        <v>41</v>
      </c>
      <c r="D58" s="190" t="str">
        <f>$B$25</f>
        <v>1ISK0075684372</v>
      </c>
      <c r="E58" s="23">
        <v>0</v>
      </c>
      <c r="F58" s="23">
        <v>206</v>
      </c>
      <c r="G58" s="193">
        <v>1</v>
      </c>
      <c r="H58" s="21">
        <f>IF(F58="","",(F58-E58)*G58)</f>
        <v>206</v>
      </c>
      <c r="I58" s="12"/>
      <c r="J58" s="12"/>
      <c r="K58" s="12"/>
    </row>
    <row r="59" spans="1:15" ht="15.6" customHeight="1" x14ac:dyDescent="0.35">
      <c r="A59" s="15" t="s">
        <v>70</v>
      </c>
      <c r="B59" s="16" t="s">
        <v>32</v>
      </c>
      <c r="C59" s="178"/>
      <c r="D59" s="191"/>
      <c r="E59" s="24">
        <v>0</v>
      </c>
      <c r="F59" s="24">
        <v>468</v>
      </c>
      <c r="G59" s="186"/>
      <c r="H59" s="22">
        <f>IF(F59="","",(F59-E59)*G58)</f>
        <v>468</v>
      </c>
      <c r="I59" s="12"/>
      <c r="J59" s="12"/>
      <c r="K59" s="12"/>
    </row>
    <row r="60" spans="1:15" ht="15.6" customHeight="1" x14ac:dyDescent="0.35">
      <c r="A60" s="19" t="s">
        <v>70</v>
      </c>
      <c r="B60" s="25" t="s">
        <v>33</v>
      </c>
      <c r="C60" s="181"/>
      <c r="D60" s="192"/>
      <c r="E60" s="33"/>
      <c r="F60" s="33"/>
      <c r="G60" s="187"/>
      <c r="H60" s="34">
        <f>IF(ISERROR(H58+H59),"",H58+H59)</f>
        <v>674</v>
      </c>
      <c r="I60" s="12"/>
      <c r="J60" s="12"/>
      <c r="K60" s="12"/>
    </row>
    <row r="61" spans="1:15" ht="15.6" customHeight="1" x14ac:dyDescent="0.25">
      <c r="A61" s="16" t="s">
        <v>30</v>
      </c>
      <c r="B61" s="17" t="s">
        <v>34</v>
      </c>
      <c r="C61" s="194" t="s">
        <v>42</v>
      </c>
      <c r="D61" s="190" t="str">
        <f>$B$34</f>
        <v>1ISK0075684374</v>
      </c>
      <c r="E61" s="24"/>
      <c r="F61" s="24"/>
      <c r="G61" s="186">
        <v>1</v>
      </c>
      <c r="H61" s="22" t="str">
        <f>IF(F61="","",(F61-E61)*G61)</f>
        <v/>
      </c>
      <c r="I61" s="12"/>
      <c r="J61" s="12"/>
      <c r="K61" s="12"/>
    </row>
    <row r="62" spans="1:15" ht="15.6" customHeight="1" x14ac:dyDescent="0.25">
      <c r="A62" s="16" t="s">
        <v>30</v>
      </c>
      <c r="B62" s="16" t="s">
        <v>35</v>
      </c>
      <c r="C62" s="178"/>
      <c r="D62" s="191"/>
      <c r="E62" s="24"/>
      <c r="F62" s="24"/>
      <c r="G62" s="186"/>
      <c r="H62" s="22" t="str">
        <f>IF(F62="","",(F62-E62)*G61)</f>
        <v/>
      </c>
      <c r="I62" s="12"/>
      <c r="J62" s="12"/>
      <c r="K62" s="12"/>
    </row>
    <row r="63" spans="1:15" ht="15.6" customHeight="1" x14ac:dyDescent="0.25">
      <c r="A63" s="18" t="s">
        <v>30</v>
      </c>
      <c r="B63" s="18" t="s">
        <v>36</v>
      </c>
      <c r="C63" s="181"/>
      <c r="D63" s="192"/>
      <c r="E63" s="31">
        <v>0</v>
      </c>
      <c r="F63" s="31">
        <v>1247</v>
      </c>
      <c r="G63" s="187"/>
      <c r="H63" s="32">
        <f>IF(F63="","",(F63-E63)*G61)</f>
        <v>1247</v>
      </c>
      <c r="I63" s="12"/>
      <c r="J63" s="12"/>
      <c r="K63" s="12"/>
    </row>
    <row r="64" spans="1:15" x14ac:dyDescent="0.25"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D65" s="12"/>
      <c r="E65" s="12"/>
      <c r="F65" s="12"/>
      <c r="G65" s="12"/>
      <c r="H65" s="12"/>
      <c r="I65" s="12"/>
      <c r="J65" s="12"/>
      <c r="K65" s="12"/>
    </row>
    <row r="66" spans="1:11" x14ac:dyDescent="0.25">
      <c r="A66" s="29" t="s">
        <v>59</v>
      </c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t="s">
        <v>50</v>
      </c>
      <c r="D68" s="12"/>
      <c r="E68" s="12"/>
      <c r="F68" s="12"/>
      <c r="G68" s="12"/>
      <c r="H68" s="12"/>
      <c r="I68" s="12"/>
      <c r="J68" s="12"/>
      <c r="K68" s="12"/>
    </row>
    <row r="69" spans="1:11" ht="15.75" thickBot="1" x14ac:dyDescent="0.3">
      <c r="A69" t="s">
        <v>52</v>
      </c>
      <c r="C69" t="s">
        <v>51</v>
      </c>
      <c r="D69" t="s">
        <v>54</v>
      </c>
      <c r="E69" s="28">
        <f>IF(ISERROR(H57-H60),"",H57-H60)</f>
        <v>1504</v>
      </c>
    </row>
    <row r="70" spans="1:11" ht="15.75" thickTop="1" x14ac:dyDescent="0.25"/>
    <row r="71" spans="1:11" ht="15.75" thickBot="1" x14ac:dyDescent="0.3">
      <c r="A71" t="s">
        <v>47</v>
      </c>
      <c r="C71" t="s">
        <v>26</v>
      </c>
      <c r="D71" t="s">
        <v>49</v>
      </c>
      <c r="E71" s="28">
        <f>H60</f>
        <v>674</v>
      </c>
    </row>
    <row r="72" spans="1:11" ht="15.75" thickTop="1" x14ac:dyDescent="0.25"/>
    <row r="73" spans="1:11" ht="15.75" thickBot="1" x14ac:dyDescent="0.3">
      <c r="A73" t="s">
        <v>53</v>
      </c>
      <c r="C73" t="s">
        <v>25</v>
      </c>
      <c r="D73" t="s">
        <v>55</v>
      </c>
      <c r="E73" s="28" t="e">
        <f>#REF!</f>
        <v>#REF!</v>
      </c>
    </row>
    <row r="74" spans="1:11" ht="15.75" thickTop="1" x14ac:dyDescent="0.25"/>
    <row r="75" spans="1:11" x14ac:dyDescent="0.25">
      <c r="A75" t="s">
        <v>56</v>
      </c>
      <c r="C75" t="s">
        <v>25</v>
      </c>
      <c r="D75" t="s">
        <v>49</v>
      </c>
      <c r="E75" s="26">
        <f>H57</f>
        <v>2178</v>
      </c>
    </row>
    <row r="76" spans="1:11" x14ac:dyDescent="0.25">
      <c r="C76" t="s">
        <v>27</v>
      </c>
      <c r="D76" t="s">
        <v>55</v>
      </c>
      <c r="E76" s="26">
        <f>H63</f>
        <v>1247</v>
      </c>
    </row>
    <row r="77" spans="1:11" ht="15.75" thickBot="1" x14ac:dyDescent="0.3">
      <c r="C77" t="s">
        <v>57</v>
      </c>
      <c r="D77" t="s">
        <v>58</v>
      </c>
      <c r="E77" s="27">
        <f>IF(ISERROR(E75-E76),"",E75-E76)</f>
        <v>931</v>
      </c>
    </row>
    <row r="78" spans="1:11" ht="15.75" thickTop="1" x14ac:dyDescent="0.25"/>
  </sheetData>
  <mergeCells count="17">
    <mergeCell ref="D55:D57"/>
    <mergeCell ref="G55:G57"/>
    <mergeCell ref="C61:C63"/>
    <mergeCell ref="D61:D63"/>
    <mergeCell ref="G61:G63"/>
    <mergeCell ref="C58:C60"/>
    <mergeCell ref="D58:D60"/>
    <mergeCell ref="G58:G60"/>
    <mergeCell ref="C55:C57"/>
    <mergeCell ref="F2:M3"/>
    <mergeCell ref="C52:C54"/>
    <mergeCell ref="D52:D54"/>
    <mergeCell ref="G52:G54"/>
    <mergeCell ref="I52:K54"/>
    <mergeCell ref="E15:E16"/>
    <mergeCell ref="E24:E25"/>
    <mergeCell ref="E33:E34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Messkonzept 7</vt:lpstr>
      <vt:lpstr>inst. Lstg, &gt;= 30 KW_alt!!!</vt:lpstr>
      <vt:lpstr>'Messkonzept 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Mandrella, Peter</dc:creator>
  <cp:lastModifiedBy>Overkämping, Yvonne</cp:lastModifiedBy>
  <cp:lastPrinted>2021-11-17T11:26:27Z</cp:lastPrinted>
  <dcterms:created xsi:type="dcterms:W3CDTF">2021-07-05T10:13:47Z</dcterms:created>
  <dcterms:modified xsi:type="dcterms:W3CDTF">2022-04-26T15:15:37Z</dcterms:modified>
</cp:coreProperties>
</file>